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uolab\Dropbox (Personal)\2022_Aging_rejuvenation_stemCells\2023May_submit\Tables\"/>
    </mc:Choice>
  </mc:AlternateContent>
  <xr:revisionPtr revIDLastSave="0" documentId="13_ncr:1_{43E7B247-F468-4ECE-BEF4-DEA03CFE1C58}" xr6:coauthVersionLast="47" xr6:coauthVersionMax="47" xr10:uidLastSave="{00000000-0000-0000-0000-000000000000}"/>
  <bookViews>
    <workbookView xWindow="-120" yWindow="-120" windowWidth="29040" windowHeight="15840" xr2:uid="{B4C74870-1432-794A-A9C4-87876F0CCEA1}"/>
  </bookViews>
  <sheets>
    <sheet name="neoblast" sheetId="1" r:id="rId1"/>
    <sheet name="neoblast_subcluster_cellcycle" sheetId="12" r:id="rId2"/>
    <sheet name="neurons" sheetId="5" r:id="rId3"/>
    <sheet name="muscle" sheetId="6" r:id="rId4"/>
    <sheet name="protonephridia" sheetId="8" r:id="rId5"/>
    <sheet name="cathepsin+" sheetId="3" r:id="rId6"/>
    <sheet name="epidermis" sheetId="4" r:id="rId7"/>
    <sheet name="intestine" sheetId="7" r:id="rId8"/>
    <sheet name="secretory" sheetId="9" r:id="rId9"/>
    <sheet name="tissues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7" i="1" l="1"/>
  <c r="U47" i="1"/>
  <c r="T47" i="1"/>
  <c r="S47" i="1"/>
  <c r="R47" i="1"/>
  <c r="Q47" i="1"/>
  <c r="P47" i="1"/>
  <c r="O47" i="1"/>
  <c r="X47" i="1" s="1"/>
  <c r="V44" i="1"/>
  <c r="V48" i="1" s="1"/>
  <c r="U44" i="1"/>
  <c r="U48" i="1" s="1"/>
  <c r="T44" i="1"/>
  <c r="T48" i="1" s="1"/>
  <c r="S44" i="1"/>
  <c r="S48" i="1" s="1"/>
  <c r="R44" i="1"/>
  <c r="R48" i="1" s="1"/>
  <c r="Q44" i="1"/>
  <c r="Q48" i="1" s="1"/>
  <c r="P44" i="1"/>
  <c r="P48" i="1" s="1"/>
  <c r="O44" i="1"/>
  <c r="O48" i="1" s="1"/>
  <c r="V43" i="1"/>
  <c r="U43" i="1"/>
  <c r="T43" i="1"/>
  <c r="S43" i="1"/>
  <c r="R43" i="1"/>
  <c r="Q43" i="1"/>
  <c r="P43" i="1"/>
  <c r="O43" i="1"/>
  <c r="J46" i="1"/>
  <c r="I46" i="1"/>
  <c r="H46" i="1"/>
  <c r="G46" i="1"/>
  <c r="F46" i="1"/>
  <c r="E46" i="1"/>
  <c r="D46" i="1"/>
  <c r="C46" i="1"/>
  <c r="E44" i="1"/>
  <c r="D44" i="1"/>
  <c r="C44" i="1"/>
  <c r="J41" i="1"/>
  <c r="J43" i="1" s="1"/>
  <c r="I41" i="1"/>
  <c r="I43" i="1" s="1"/>
  <c r="H41" i="1"/>
  <c r="H43" i="1" s="1"/>
  <c r="G41" i="1"/>
  <c r="G43" i="1" s="1"/>
  <c r="F41" i="1"/>
  <c r="F43" i="1" s="1"/>
  <c r="E41" i="1"/>
  <c r="E43" i="1" s="1"/>
  <c r="D41" i="1"/>
  <c r="D43" i="1" s="1"/>
  <c r="C41" i="1"/>
  <c r="C43" i="1" s="1"/>
  <c r="W43" i="1" l="1"/>
  <c r="X43" i="1"/>
  <c r="X48" i="1"/>
  <c r="W48" i="1"/>
  <c r="W47" i="1"/>
  <c r="O45" i="1"/>
  <c r="P45" i="1"/>
  <c r="Q45" i="1"/>
  <c r="R45" i="1"/>
  <c r="S45" i="1"/>
  <c r="T45" i="1"/>
  <c r="U45" i="1"/>
  <c r="V45" i="1"/>
  <c r="L46" i="1"/>
  <c r="F44" i="1"/>
  <c r="G44" i="1"/>
  <c r="H44" i="1"/>
  <c r="I44" i="1"/>
  <c r="L44" i="1" s="1"/>
  <c r="J44" i="1"/>
  <c r="K44" i="1"/>
  <c r="K46" i="1"/>
  <c r="X45" i="1" l="1"/>
  <c r="W45" i="1"/>
  <c r="O4" i="12"/>
  <c r="N4" i="12"/>
  <c r="M4" i="12"/>
  <c r="N3" i="12"/>
  <c r="O3" i="12"/>
  <c r="M3" i="12"/>
  <c r="U33" i="5"/>
  <c r="U37" i="6"/>
  <c r="T37" i="6"/>
  <c r="S37" i="6"/>
  <c r="R37" i="6"/>
  <c r="O33" i="6"/>
  <c r="N33" i="6"/>
  <c r="P33" i="6"/>
  <c r="Q33" i="6"/>
  <c r="M33" i="6"/>
  <c r="Q33" i="5"/>
  <c r="P33" i="5"/>
  <c r="O33" i="5"/>
  <c r="N33" i="5"/>
  <c r="M33" i="5"/>
  <c r="R33" i="5" s="1"/>
  <c r="M18" i="9"/>
  <c r="N18" i="9"/>
  <c r="O18" i="9"/>
  <c r="P18" i="9"/>
  <c r="Q18" i="9"/>
  <c r="R18" i="9"/>
  <c r="S18" i="9"/>
  <c r="T18" i="9"/>
  <c r="M5" i="9"/>
  <c r="N5" i="9"/>
  <c r="O5" i="9"/>
  <c r="P5" i="9"/>
  <c r="Q5" i="9"/>
  <c r="R5" i="9"/>
  <c r="S5" i="9"/>
  <c r="T5" i="9"/>
  <c r="M6" i="9"/>
  <c r="N6" i="9"/>
  <c r="O6" i="9"/>
  <c r="P6" i="9"/>
  <c r="Q6" i="9"/>
  <c r="R6" i="9"/>
  <c r="S6" i="9"/>
  <c r="T6" i="9"/>
  <c r="M7" i="9"/>
  <c r="N7" i="9"/>
  <c r="O7" i="9"/>
  <c r="P7" i="9"/>
  <c r="Q7" i="9"/>
  <c r="R7" i="9"/>
  <c r="S7" i="9"/>
  <c r="T7" i="9"/>
  <c r="M8" i="9"/>
  <c r="N8" i="9"/>
  <c r="O8" i="9"/>
  <c r="P8" i="9"/>
  <c r="Q8" i="9"/>
  <c r="R8" i="9"/>
  <c r="S8" i="9"/>
  <c r="T8" i="9"/>
  <c r="M9" i="9"/>
  <c r="N9" i="9"/>
  <c r="O9" i="9"/>
  <c r="P9" i="9"/>
  <c r="Q9" i="9"/>
  <c r="R9" i="9"/>
  <c r="S9" i="9"/>
  <c r="T9" i="9"/>
  <c r="M10" i="9"/>
  <c r="N10" i="9"/>
  <c r="O10" i="9"/>
  <c r="P10" i="9"/>
  <c r="Q10" i="9"/>
  <c r="R10" i="9"/>
  <c r="S10" i="9"/>
  <c r="T10" i="9"/>
  <c r="M11" i="9"/>
  <c r="N11" i="9"/>
  <c r="O11" i="9"/>
  <c r="P11" i="9"/>
  <c r="Q11" i="9"/>
  <c r="R11" i="9"/>
  <c r="S11" i="9"/>
  <c r="T11" i="9"/>
  <c r="M12" i="9"/>
  <c r="N12" i="9"/>
  <c r="O12" i="9"/>
  <c r="P12" i="9"/>
  <c r="Q12" i="9"/>
  <c r="R12" i="9"/>
  <c r="S12" i="9"/>
  <c r="T12" i="9"/>
  <c r="M13" i="9"/>
  <c r="N13" i="9"/>
  <c r="O13" i="9"/>
  <c r="P13" i="9"/>
  <c r="Q13" i="9"/>
  <c r="R13" i="9"/>
  <c r="S13" i="9"/>
  <c r="T13" i="9"/>
  <c r="M14" i="9"/>
  <c r="N14" i="9"/>
  <c r="O14" i="9"/>
  <c r="P14" i="9"/>
  <c r="Q14" i="9"/>
  <c r="R14" i="9"/>
  <c r="S14" i="9"/>
  <c r="T14" i="9"/>
  <c r="M15" i="9"/>
  <c r="N15" i="9"/>
  <c r="O15" i="9"/>
  <c r="P15" i="9"/>
  <c r="Q15" i="9"/>
  <c r="R15" i="9"/>
  <c r="S15" i="9"/>
  <c r="T15" i="9"/>
  <c r="M16" i="9"/>
  <c r="N16" i="9"/>
  <c r="O16" i="9"/>
  <c r="P16" i="9"/>
  <c r="Q16" i="9"/>
  <c r="R16" i="9"/>
  <c r="S16" i="9"/>
  <c r="T16" i="9"/>
  <c r="M17" i="9"/>
  <c r="N17" i="9"/>
  <c r="O17" i="9"/>
  <c r="P17" i="9"/>
  <c r="Q17" i="9"/>
  <c r="R17" i="9"/>
  <c r="S17" i="9"/>
  <c r="T17" i="9"/>
  <c r="N4" i="9"/>
  <c r="O4" i="9"/>
  <c r="P4" i="9"/>
  <c r="Q4" i="9"/>
  <c r="R4" i="9"/>
  <c r="S4" i="9"/>
  <c r="T4" i="9"/>
  <c r="M4" i="9"/>
  <c r="M5" i="8"/>
  <c r="N5" i="8"/>
  <c r="O5" i="8"/>
  <c r="P5" i="8"/>
  <c r="Q5" i="8"/>
  <c r="R5" i="8"/>
  <c r="S5" i="8"/>
  <c r="T5" i="8"/>
  <c r="M6" i="8"/>
  <c r="N6" i="8"/>
  <c r="O6" i="8"/>
  <c r="P6" i="8"/>
  <c r="Q6" i="8"/>
  <c r="R6" i="8"/>
  <c r="S6" i="8"/>
  <c r="T6" i="8"/>
  <c r="M7" i="8"/>
  <c r="N7" i="8"/>
  <c r="O7" i="8"/>
  <c r="P7" i="8"/>
  <c r="Q7" i="8"/>
  <c r="R7" i="8"/>
  <c r="S7" i="8"/>
  <c r="T7" i="8"/>
  <c r="M8" i="8"/>
  <c r="N8" i="8"/>
  <c r="O8" i="8"/>
  <c r="P8" i="8"/>
  <c r="Q8" i="8"/>
  <c r="R8" i="8"/>
  <c r="S8" i="8"/>
  <c r="T8" i="8"/>
  <c r="M9" i="8"/>
  <c r="N9" i="8"/>
  <c r="O9" i="8"/>
  <c r="P9" i="8"/>
  <c r="Q9" i="8"/>
  <c r="R9" i="8"/>
  <c r="S9" i="8"/>
  <c r="T9" i="8"/>
  <c r="M10" i="8"/>
  <c r="N10" i="8"/>
  <c r="O10" i="8"/>
  <c r="P10" i="8"/>
  <c r="Q10" i="8"/>
  <c r="R10" i="8"/>
  <c r="S10" i="8"/>
  <c r="T10" i="8"/>
  <c r="M11" i="8"/>
  <c r="N11" i="8"/>
  <c r="O11" i="8"/>
  <c r="P11" i="8"/>
  <c r="Q11" i="8"/>
  <c r="R11" i="8"/>
  <c r="S11" i="8"/>
  <c r="T11" i="8"/>
  <c r="M12" i="8"/>
  <c r="N12" i="8"/>
  <c r="O12" i="8"/>
  <c r="P12" i="8"/>
  <c r="Q12" i="8"/>
  <c r="R12" i="8"/>
  <c r="S12" i="8"/>
  <c r="T12" i="8"/>
  <c r="M13" i="8"/>
  <c r="N13" i="8"/>
  <c r="O13" i="8"/>
  <c r="P13" i="8"/>
  <c r="Q13" i="8"/>
  <c r="R13" i="8"/>
  <c r="S13" i="8"/>
  <c r="T13" i="8"/>
  <c r="N4" i="8"/>
  <c r="O4" i="8"/>
  <c r="P4" i="8"/>
  <c r="Q4" i="8"/>
  <c r="R4" i="8"/>
  <c r="S4" i="8"/>
  <c r="T4" i="8"/>
  <c r="M4" i="8"/>
  <c r="M5" i="7"/>
  <c r="N5" i="7"/>
  <c r="O5" i="7"/>
  <c r="P5" i="7"/>
  <c r="Q5" i="7"/>
  <c r="R5" i="7"/>
  <c r="S5" i="7"/>
  <c r="T5" i="7"/>
  <c r="M6" i="7"/>
  <c r="N6" i="7"/>
  <c r="O6" i="7"/>
  <c r="P6" i="7"/>
  <c r="Q6" i="7"/>
  <c r="R6" i="7"/>
  <c r="S6" i="7"/>
  <c r="T6" i="7"/>
  <c r="M7" i="7"/>
  <c r="N7" i="7"/>
  <c r="O7" i="7"/>
  <c r="P7" i="7"/>
  <c r="Q7" i="7"/>
  <c r="R7" i="7"/>
  <c r="S7" i="7"/>
  <c r="T7" i="7"/>
  <c r="M8" i="7"/>
  <c r="N8" i="7"/>
  <c r="O8" i="7"/>
  <c r="P8" i="7"/>
  <c r="Q8" i="7"/>
  <c r="R8" i="7"/>
  <c r="S8" i="7"/>
  <c r="T8" i="7"/>
  <c r="M9" i="7"/>
  <c r="N9" i="7"/>
  <c r="O9" i="7"/>
  <c r="P9" i="7"/>
  <c r="Q9" i="7"/>
  <c r="R9" i="7"/>
  <c r="S9" i="7"/>
  <c r="T9" i="7"/>
  <c r="M10" i="7"/>
  <c r="N10" i="7"/>
  <c r="O10" i="7"/>
  <c r="P10" i="7"/>
  <c r="Q10" i="7"/>
  <c r="R10" i="7"/>
  <c r="S10" i="7"/>
  <c r="T10" i="7"/>
  <c r="M11" i="7"/>
  <c r="N11" i="7"/>
  <c r="O11" i="7"/>
  <c r="P11" i="7"/>
  <c r="Q11" i="7"/>
  <c r="R11" i="7"/>
  <c r="S11" i="7"/>
  <c r="T11" i="7"/>
  <c r="M12" i="7"/>
  <c r="N12" i="7"/>
  <c r="O12" i="7"/>
  <c r="P12" i="7"/>
  <c r="Q12" i="7"/>
  <c r="R12" i="7"/>
  <c r="S12" i="7"/>
  <c r="T12" i="7"/>
  <c r="M13" i="7"/>
  <c r="N13" i="7"/>
  <c r="O13" i="7"/>
  <c r="P13" i="7"/>
  <c r="Q13" i="7"/>
  <c r="R13" i="7"/>
  <c r="S13" i="7"/>
  <c r="T13" i="7"/>
  <c r="N4" i="7"/>
  <c r="O4" i="7"/>
  <c r="P4" i="7"/>
  <c r="Q4" i="7"/>
  <c r="R4" i="7"/>
  <c r="S4" i="7"/>
  <c r="T4" i="7"/>
  <c r="M4" i="7"/>
  <c r="M4" i="6"/>
  <c r="N4" i="6"/>
  <c r="O4" i="6"/>
  <c r="P4" i="6"/>
  <c r="Q4" i="6"/>
  <c r="R4" i="6"/>
  <c r="S4" i="6"/>
  <c r="T4" i="6"/>
  <c r="M5" i="6"/>
  <c r="N5" i="6"/>
  <c r="O5" i="6"/>
  <c r="P5" i="6"/>
  <c r="Q5" i="6"/>
  <c r="R5" i="6"/>
  <c r="S5" i="6"/>
  <c r="T5" i="6"/>
  <c r="M6" i="6"/>
  <c r="N6" i="6"/>
  <c r="O6" i="6"/>
  <c r="P6" i="6"/>
  <c r="Q6" i="6"/>
  <c r="R6" i="6"/>
  <c r="S6" i="6"/>
  <c r="T6" i="6"/>
  <c r="M7" i="6"/>
  <c r="N7" i="6"/>
  <c r="O7" i="6"/>
  <c r="P7" i="6"/>
  <c r="Q7" i="6"/>
  <c r="R7" i="6"/>
  <c r="S7" i="6"/>
  <c r="T7" i="6"/>
  <c r="M8" i="6"/>
  <c r="N8" i="6"/>
  <c r="O8" i="6"/>
  <c r="P8" i="6"/>
  <c r="Q8" i="6"/>
  <c r="R8" i="6"/>
  <c r="S8" i="6"/>
  <c r="T8" i="6"/>
  <c r="M9" i="6"/>
  <c r="N9" i="6"/>
  <c r="O9" i="6"/>
  <c r="P9" i="6"/>
  <c r="Q9" i="6"/>
  <c r="R9" i="6"/>
  <c r="S9" i="6"/>
  <c r="T9" i="6"/>
  <c r="M10" i="6"/>
  <c r="N10" i="6"/>
  <c r="O10" i="6"/>
  <c r="P10" i="6"/>
  <c r="Q10" i="6"/>
  <c r="R10" i="6"/>
  <c r="S10" i="6"/>
  <c r="T10" i="6"/>
  <c r="M11" i="6"/>
  <c r="N11" i="6"/>
  <c r="O11" i="6"/>
  <c r="P11" i="6"/>
  <c r="Q11" i="6"/>
  <c r="R11" i="6"/>
  <c r="S11" i="6"/>
  <c r="T11" i="6"/>
  <c r="M12" i="6"/>
  <c r="N12" i="6"/>
  <c r="O12" i="6"/>
  <c r="P12" i="6"/>
  <c r="Q12" i="6"/>
  <c r="R12" i="6"/>
  <c r="S12" i="6"/>
  <c r="T12" i="6"/>
  <c r="M13" i="6"/>
  <c r="N13" i="6"/>
  <c r="O13" i="6"/>
  <c r="P13" i="6"/>
  <c r="Q13" i="6"/>
  <c r="R13" i="6"/>
  <c r="S13" i="6"/>
  <c r="T13" i="6"/>
  <c r="M14" i="6"/>
  <c r="N14" i="6"/>
  <c r="O14" i="6"/>
  <c r="P14" i="6"/>
  <c r="Q14" i="6"/>
  <c r="R14" i="6"/>
  <c r="S14" i="6"/>
  <c r="T14" i="6"/>
  <c r="M15" i="6"/>
  <c r="N15" i="6"/>
  <c r="O15" i="6"/>
  <c r="P15" i="6"/>
  <c r="Q15" i="6"/>
  <c r="R15" i="6"/>
  <c r="S15" i="6"/>
  <c r="T15" i="6"/>
  <c r="M16" i="6"/>
  <c r="N16" i="6"/>
  <c r="O16" i="6"/>
  <c r="P16" i="6"/>
  <c r="Q16" i="6"/>
  <c r="R16" i="6"/>
  <c r="S16" i="6"/>
  <c r="T16" i="6"/>
  <c r="M17" i="6"/>
  <c r="N17" i="6"/>
  <c r="O17" i="6"/>
  <c r="P17" i="6"/>
  <c r="Q17" i="6"/>
  <c r="R17" i="6"/>
  <c r="S17" i="6"/>
  <c r="T17" i="6"/>
  <c r="M18" i="6"/>
  <c r="N18" i="6"/>
  <c r="O18" i="6"/>
  <c r="P18" i="6"/>
  <c r="Q18" i="6"/>
  <c r="R18" i="6"/>
  <c r="S18" i="6"/>
  <c r="T18" i="6"/>
  <c r="M19" i="6"/>
  <c r="N19" i="6"/>
  <c r="O19" i="6"/>
  <c r="P19" i="6"/>
  <c r="Q19" i="6"/>
  <c r="R19" i="6"/>
  <c r="S19" i="6"/>
  <c r="T19" i="6"/>
  <c r="N3" i="6"/>
  <c r="O3" i="6"/>
  <c r="P3" i="6"/>
  <c r="Q3" i="6"/>
  <c r="R3" i="6"/>
  <c r="S3" i="6"/>
  <c r="T3" i="6"/>
  <c r="M3" i="6"/>
  <c r="M5" i="5"/>
  <c r="N5" i="5"/>
  <c r="O5" i="5"/>
  <c r="P5" i="5"/>
  <c r="Q5" i="5"/>
  <c r="R5" i="5"/>
  <c r="S5" i="5"/>
  <c r="T5" i="5"/>
  <c r="M6" i="5"/>
  <c r="N6" i="5"/>
  <c r="O6" i="5"/>
  <c r="P6" i="5"/>
  <c r="Q6" i="5"/>
  <c r="R6" i="5"/>
  <c r="S6" i="5"/>
  <c r="T6" i="5"/>
  <c r="M7" i="5"/>
  <c r="N7" i="5"/>
  <c r="O7" i="5"/>
  <c r="P7" i="5"/>
  <c r="Q7" i="5"/>
  <c r="R7" i="5"/>
  <c r="S7" i="5"/>
  <c r="T7" i="5"/>
  <c r="M8" i="5"/>
  <c r="N8" i="5"/>
  <c r="O8" i="5"/>
  <c r="P8" i="5"/>
  <c r="Q8" i="5"/>
  <c r="R8" i="5"/>
  <c r="S8" i="5"/>
  <c r="T8" i="5"/>
  <c r="M9" i="5"/>
  <c r="N9" i="5"/>
  <c r="O9" i="5"/>
  <c r="P9" i="5"/>
  <c r="Q9" i="5"/>
  <c r="R9" i="5"/>
  <c r="S9" i="5"/>
  <c r="T9" i="5"/>
  <c r="M10" i="5"/>
  <c r="N10" i="5"/>
  <c r="O10" i="5"/>
  <c r="P10" i="5"/>
  <c r="Q10" i="5"/>
  <c r="R10" i="5"/>
  <c r="S10" i="5"/>
  <c r="T10" i="5"/>
  <c r="M11" i="5"/>
  <c r="N11" i="5"/>
  <c r="O11" i="5"/>
  <c r="P11" i="5"/>
  <c r="Q11" i="5"/>
  <c r="R11" i="5"/>
  <c r="S11" i="5"/>
  <c r="T11" i="5"/>
  <c r="M12" i="5"/>
  <c r="N12" i="5"/>
  <c r="O12" i="5"/>
  <c r="P12" i="5"/>
  <c r="Q12" i="5"/>
  <c r="R12" i="5"/>
  <c r="S12" i="5"/>
  <c r="T12" i="5"/>
  <c r="M13" i="5"/>
  <c r="N13" i="5"/>
  <c r="O13" i="5"/>
  <c r="P13" i="5"/>
  <c r="Q13" i="5"/>
  <c r="R13" i="5"/>
  <c r="S13" i="5"/>
  <c r="T13" i="5"/>
  <c r="M14" i="5"/>
  <c r="N14" i="5"/>
  <c r="O14" i="5"/>
  <c r="P14" i="5"/>
  <c r="Q14" i="5"/>
  <c r="R14" i="5"/>
  <c r="S14" i="5"/>
  <c r="T14" i="5"/>
  <c r="M15" i="5"/>
  <c r="N15" i="5"/>
  <c r="O15" i="5"/>
  <c r="P15" i="5"/>
  <c r="Q15" i="5"/>
  <c r="R15" i="5"/>
  <c r="S15" i="5"/>
  <c r="T15" i="5"/>
  <c r="M16" i="5"/>
  <c r="N16" i="5"/>
  <c r="O16" i="5"/>
  <c r="P16" i="5"/>
  <c r="Q16" i="5"/>
  <c r="R16" i="5"/>
  <c r="S16" i="5"/>
  <c r="T16" i="5"/>
  <c r="M17" i="5"/>
  <c r="N17" i="5"/>
  <c r="O17" i="5"/>
  <c r="P17" i="5"/>
  <c r="Q17" i="5"/>
  <c r="R17" i="5"/>
  <c r="S17" i="5"/>
  <c r="T17" i="5"/>
  <c r="M18" i="5"/>
  <c r="N18" i="5"/>
  <c r="O18" i="5"/>
  <c r="P18" i="5"/>
  <c r="Q18" i="5"/>
  <c r="R18" i="5"/>
  <c r="S18" i="5"/>
  <c r="T18" i="5"/>
  <c r="N4" i="5"/>
  <c r="O4" i="5"/>
  <c r="P4" i="5"/>
  <c r="Q4" i="5"/>
  <c r="R4" i="5"/>
  <c r="S4" i="5"/>
  <c r="T4" i="5"/>
  <c r="M4" i="5"/>
  <c r="B14" i="2"/>
  <c r="C14" i="2"/>
  <c r="D14" i="2"/>
  <c r="E14" i="2"/>
  <c r="F14" i="2"/>
  <c r="G14" i="2"/>
  <c r="H14" i="2"/>
  <c r="I14" i="2"/>
  <c r="B15" i="2"/>
  <c r="C15" i="2"/>
  <c r="D15" i="2"/>
  <c r="E15" i="2"/>
  <c r="F15" i="2"/>
  <c r="G15" i="2"/>
  <c r="H15" i="2"/>
  <c r="I15" i="2"/>
  <c r="B16" i="2"/>
  <c r="C16" i="2"/>
  <c r="D16" i="2"/>
  <c r="E16" i="2"/>
  <c r="F16" i="2"/>
  <c r="G16" i="2"/>
  <c r="H16" i="2"/>
  <c r="I16" i="2"/>
  <c r="B17" i="2"/>
  <c r="C17" i="2"/>
  <c r="D17" i="2"/>
  <c r="E17" i="2"/>
  <c r="F17" i="2"/>
  <c r="G17" i="2"/>
  <c r="H17" i="2"/>
  <c r="I17" i="2"/>
  <c r="B18" i="2"/>
  <c r="C18" i="2"/>
  <c r="D18" i="2"/>
  <c r="E18" i="2"/>
  <c r="F18" i="2"/>
  <c r="G18" i="2"/>
  <c r="H18" i="2"/>
  <c r="I18" i="2"/>
  <c r="B19" i="2"/>
  <c r="C19" i="2"/>
  <c r="D19" i="2"/>
  <c r="E19" i="2"/>
  <c r="F19" i="2"/>
  <c r="G19" i="2"/>
  <c r="H19" i="2"/>
  <c r="I19" i="2"/>
  <c r="B20" i="2"/>
  <c r="C20" i="2"/>
  <c r="D20" i="2"/>
  <c r="E20" i="2"/>
  <c r="F20" i="2"/>
  <c r="G20" i="2"/>
  <c r="H20" i="2"/>
  <c r="I20" i="2"/>
  <c r="C13" i="2"/>
  <c r="D13" i="2"/>
  <c r="E13" i="2"/>
  <c r="F13" i="2"/>
  <c r="G13" i="2"/>
  <c r="H13" i="2"/>
  <c r="I13" i="2"/>
  <c r="B13" i="2"/>
  <c r="M5" i="4"/>
  <c r="N5" i="4"/>
  <c r="O5" i="4"/>
  <c r="P5" i="4"/>
  <c r="Q5" i="4"/>
  <c r="R5" i="4"/>
  <c r="S5" i="4"/>
  <c r="T5" i="4"/>
  <c r="M6" i="4"/>
  <c r="N6" i="4"/>
  <c r="O6" i="4"/>
  <c r="P6" i="4"/>
  <c r="Q6" i="4"/>
  <c r="R6" i="4"/>
  <c r="S6" i="4"/>
  <c r="T6" i="4"/>
  <c r="M7" i="4"/>
  <c r="N7" i="4"/>
  <c r="O7" i="4"/>
  <c r="P7" i="4"/>
  <c r="Q7" i="4"/>
  <c r="R7" i="4"/>
  <c r="S7" i="4"/>
  <c r="T7" i="4"/>
  <c r="M8" i="4"/>
  <c r="N8" i="4"/>
  <c r="O8" i="4"/>
  <c r="P8" i="4"/>
  <c r="Q8" i="4"/>
  <c r="R8" i="4"/>
  <c r="S8" i="4"/>
  <c r="T8" i="4"/>
  <c r="M9" i="4"/>
  <c r="N9" i="4"/>
  <c r="O9" i="4"/>
  <c r="P9" i="4"/>
  <c r="Q9" i="4"/>
  <c r="R9" i="4"/>
  <c r="S9" i="4"/>
  <c r="T9" i="4"/>
  <c r="M10" i="4"/>
  <c r="N10" i="4"/>
  <c r="O10" i="4"/>
  <c r="P10" i="4"/>
  <c r="Q10" i="4"/>
  <c r="R10" i="4"/>
  <c r="S10" i="4"/>
  <c r="T10" i="4"/>
  <c r="M11" i="4"/>
  <c r="N11" i="4"/>
  <c r="O11" i="4"/>
  <c r="P11" i="4"/>
  <c r="Q11" i="4"/>
  <c r="R11" i="4"/>
  <c r="S11" i="4"/>
  <c r="T11" i="4"/>
  <c r="M12" i="4"/>
  <c r="N12" i="4"/>
  <c r="O12" i="4"/>
  <c r="P12" i="4"/>
  <c r="Q12" i="4"/>
  <c r="R12" i="4"/>
  <c r="S12" i="4"/>
  <c r="T12" i="4"/>
  <c r="M13" i="4"/>
  <c r="N13" i="4"/>
  <c r="O13" i="4"/>
  <c r="P13" i="4"/>
  <c r="Q13" i="4"/>
  <c r="R13" i="4"/>
  <c r="S13" i="4"/>
  <c r="T13" i="4"/>
  <c r="M14" i="4"/>
  <c r="N14" i="4"/>
  <c r="O14" i="4"/>
  <c r="P14" i="4"/>
  <c r="Q14" i="4"/>
  <c r="R14" i="4"/>
  <c r="S14" i="4"/>
  <c r="T14" i="4"/>
  <c r="N4" i="4"/>
  <c r="O4" i="4"/>
  <c r="P4" i="4"/>
  <c r="Q4" i="4"/>
  <c r="R4" i="4"/>
  <c r="S4" i="4"/>
  <c r="T4" i="4"/>
  <c r="M4" i="4"/>
  <c r="N5" i="3"/>
  <c r="O5" i="3"/>
  <c r="P5" i="3"/>
  <c r="Q5" i="3"/>
  <c r="R5" i="3"/>
  <c r="S5" i="3"/>
  <c r="T5" i="3"/>
  <c r="U5" i="3"/>
  <c r="N6" i="3"/>
  <c r="O6" i="3"/>
  <c r="P6" i="3"/>
  <c r="Q6" i="3"/>
  <c r="R6" i="3"/>
  <c r="S6" i="3"/>
  <c r="T6" i="3"/>
  <c r="U6" i="3"/>
  <c r="N7" i="3"/>
  <c r="O7" i="3"/>
  <c r="P7" i="3"/>
  <c r="Q7" i="3"/>
  <c r="R7" i="3"/>
  <c r="S7" i="3"/>
  <c r="T7" i="3"/>
  <c r="U7" i="3"/>
  <c r="N8" i="3"/>
  <c r="O8" i="3"/>
  <c r="P8" i="3"/>
  <c r="Q8" i="3"/>
  <c r="R8" i="3"/>
  <c r="S8" i="3"/>
  <c r="T8" i="3"/>
  <c r="U8" i="3"/>
  <c r="N9" i="3"/>
  <c r="O9" i="3"/>
  <c r="P9" i="3"/>
  <c r="Q9" i="3"/>
  <c r="R9" i="3"/>
  <c r="S9" i="3"/>
  <c r="T9" i="3"/>
  <c r="U9" i="3"/>
  <c r="N10" i="3"/>
  <c r="O10" i="3"/>
  <c r="P10" i="3"/>
  <c r="Q10" i="3"/>
  <c r="R10" i="3"/>
  <c r="S10" i="3"/>
  <c r="T10" i="3"/>
  <c r="U10" i="3"/>
  <c r="N11" i="3"/>
  <c r="O11" i="3"/>
  <c r="P11" i="3"/>
  <c r="Q11" i="3"/>
  <c r="R11" i="3"/>
  <c r="S11" i="3"/>
  <c r="T11" i="3"/>
  <c r="U11" i="3"/>
  <c r="N12" i="3"/>
  <c r="O12" i="3"/>
  <c r="P12" i="3"/>
  <c r="Q12" i="3"/>
  <c r="R12" i="3"/>
  <c r="S12" i="3"/>
  <c r="T12" i="3"/>
  <c r="U12" i="3"/>
  <c r="N13" i="3"/>
  <c r="O13" i="3"/>
  <c r="P13" i="3"/>
  <c r="Q13" i="3"/>
  <c r="R13" i="3"/>
  <c r="S13" i="3"/>
  <c r="T13" i="3"/>
  <c r="U13" i="3"/>
  <c r="N14" i="3"/>
  <c r="O14" i="3"/>
  <c r="P14" i="3"/>
  <c r="Q14" i="3"/>
  <c r="R14" i="3"/>
  <c r="S14" i="3"/>
  <c r="T14" i="3"/>
  <c r="U14" i="3"/>
  <c r="O4" i="3"/>
  <c r="P4" i="3"/>
  <c r="Q4" i="3"/>
  <c r="R4" i="3"/>
  <c r="S4" i="3"/>
  <c r="T4" i="3"/>
  <c r="U4" i="3"/>
  <c r="N4" i="3"/>
  <c r="M5" i="1"/>
  <c r="N5" i="1"/>
  <c r="O5" i="1"/>
  <c r="P5" i="1"/>
  <c r="Q5" i="1"/>
  <c r="R5" i="1"/>
  <c r="S5" i="1"/>
  <c r="T5" i="1"/>
  <c r="M6" i="1"/>
  <c r="N6" i="1"/>
  <c r="O6" i="1"/>
  <c r="P6" i="1"/>
  <c r="Q6" i="1"/>
  <c r="R6" i="1"/>
  <c r="S6" i="1"/>
  <c r="T6" i="1"/>
  <c r="M7" i="1"/>
  <c r="N7" i="1"/>
  <c r="O7" i="1"/>
  <c r="P7" i="1"/>
  <c r="Q7" i="1"/>
  <c r="R7" i="1"/>
  <c r="S7" i="1"/>
  <c r="T7" i="1"/>
  <c r="M8" i="1"/>
  <c r="N8" i="1"/>
  <c r="O8" i="1"/>
  <c r="P8" i="1"/>
  <c r="Q8" i="1"/>
  <c r="R8" i="1"/>
  <c r="S8" i="1"/>
  <c r="T8" i="1"/>
  <c r="M9" i="1"/>
  <c r="N9" i="1"/>
  <c r="O9" i="1"/>
  <c r="P9" i="1"/>
  <c r="Q9" i="1"/>
  <c r="R9" i="1"/>
  <c r="S9" i="1"/>
  <c r="T9" i="1"/>
  <c r="M10" i="1"/>
  <c r="N10" i="1"/>
  <c r="O10" i="1"/>
  <c r="P10" i="1"/>
  <c r="Q10" i="1"/>
  <c r="R10" i="1"/>
  <c r="S10" i="1"/>
  <c r="T10" i="1"/>
  <c r="M11" i="1"/>
  <c r="N11" i="1"/>
  <c r="O11" i="1"/>
  <c r="P11" i="1"/>
  <c r="Q11" i="1"/>
  <c r="R11" i="1"/>
  <c r="S11" i="1"/>
  <c r="T11" i="1"/>
  <c r="O4" i="1"/>
  <c r="P4" i="1"/>
  <c r="Q4" i="1"/>
  <c r="R4" i="1"/>
  <c r="S4" i="1"/>
  <c r="T4" i="1"/>
  <c r="N4" i="1"/>
  <c r="M4" i="1"/>
  <c r="C17" i="1" s="1"/>
  <c r="C19" i="1" l="1"/>
  <c r="C22" i="3"/>
  <c r="D20" i="3"/>
  <c r="D23" i="3"/>
  <c r="D22" i="3"/>
  <c r="E22" i="3" s="1"/>
  <c r="C20" i="3"/>
  <c r="D21" i="3"/>
  <c r="C21" i="3"/>
  <c r="C23" i="3"/>
  <c r="E20" i="3"/>
  <c r="S33" i="5"/>
  <c r="T33" i="5"/>
  <c r="U33" i="6"/>
  <c r="V37" i="6"/>
  <c r="W37" i="6" s="1"/>
  <c r="S33" i="6"/>
  <c r="V33" i="5"/>
  <c r="W33" i="5" s="1"/>
  <c r="E18" i="1"/>
  <c r="E23" i="1"/>
  <c r="C21" i="1"/>
  <c r="F21" i="1" s="1"/>
  <c r="C20" i="1"/>
  <c r="F20" i="1" s="1"/>
  <c r="E21" i="1"/>
  <c r="C24" i="1"/>
  <c r="E24" i="1"/>
  <c r="E19" i="1"/>
  <c r="C22" i="1"/>
  <c r="E20" i="1"/>
  <c r="C23" i="1"/>
  <c r="C18" i="1"/>
  <c r="E22" i="1"/>
  <c r="R33" i="6"/>
  <c r="R38" i="6" s="1"/>
  <c r="T33" i="6"/>
  <c r="D20" i="1"/>
  <c r="D24" i="1"/>
  <c r="D23" i="1"/>
  <c r="D22" i="1"/>
  <c r="D21" i="1"/>
  <c r="D18" i="1"/>
  <c r="D19" i="1"/>
  <c r="E17" i="1"/>
  <c r="D17" i="1"/>
  <c r="F17" i="1" s="1"/>
  <c r="F18" i="1" l="1"/>
  <c r="F23" i="1"/>
  <c r="F22" i="1"/>
  <c r="F24" i="1"/>
  <c r="F19" i="1"/>
  <c r="E21" i="3"/>
  <c r="E23" i="3"/>
  <c r="V33" i="6"/>
  <c r="W33" i="6" s="1"/>
  <c r="T38" i="6"/>
  <c r="V38" i="6" s="1"/>
</calcChain>
</file>

<file path=xl/sharedStrings.xml><?xml version="1.0" encoding="utf-8"?>
<sst xmlns="http://schemas.openxmlformats.org/spreadsheetml/2006/main" count="1121" uniqueCount="219">
  <si>
    <t>you1</t>
  </si>
  <si>
    <t>you2</t>
  </si>
  <si>
    <t>mid1</t>
  </si>
  <si>
    <t>mid2</t>
  </si>
  <si>
    <t>aged</t>
  </si>
  <si>
    <t>amp1</t>
  </si>
  <si>
    <t>amp2</t>
  </si>
  <si>
    <t>amp3</t>
  </si>
  <si>
    <t>zeta</t>
  </si>
  <si>
    <t>phi</t>
  </si>
  <si>
    <t>muscle</t>
  </si>
  <si>
    <t>gamma</t>
  </si>
  <si>
    <t>beta</t>
  </si>
  <si>
    <t>sigma</t>
  </si>
  <si>
    <t>cpeb1+</t>
  </si>
  <si>
    <t>cathepsin+ cell</t>
  </si>
  <si>
    <t>epidermis</t>
  </si>
  <si>
    <t>intestine</t>
  </si>
  <si>
    <t>neoblast</t>
  </si>
  <si>
    <t>neurons</t>
  </si>
  <si>
    <t>protonephridia</t>
  </si>
  <si>
    <t>secretory</t>
  </si>
  <si>
    <t>young</t>
  </si>
  <si>
    <t>sum</t>
  </si>
  <si>
    <t>cat 0</t>
  </si>
  <si>
    <t>cat 1</t>
  </si>
  <si>
    <t>cat 2</t>
  </si>
  <si>
    <t>cat 3</t>
  </si>
  <si>
    <t>cat 4</t>
  </si>
  <si>
    <t>cat 5</t>
  </si>
  <si>
    <t>cat 6</t>
  </si>
  <si>
    <t>cat 7</t>
  </si>
  <si>
    <t>cat 8</t>
  </si>
  <si>
    <t>cat 9</t>
  </si>
  <si>
    <t>cat 10</t>
  </si>
  <si>
    <t>regenerated-aged</t>
  </si>
  <si>
    <t>young-aged</t>
  </si>
  <si>
    <t>young-regenerated</t>
  </si>
  <si>
    <t>n.s.</t>
  </si>
  <si>
    <t>total</t>
  </si>
  <si>
    <t>up</t>
  </si>
  <si>
    <t>down</t>
  </si>
  <si>
    <t>epi 0</t>
  </si>
  <si>
    <t>epi 1</t>
  </si>
  <si>
    <t>epi 2</t>
  </si>
  <si>
    <t>epi 3</t>
  </si>
  <si>
    <t>epi 4</t>
  </si>
  <si>
    <t>epi 5</t>
  </si>
  <si>
    <t>epi 6</t>
  </si>
  <si>
    <t>epi 7</t>
  </si>
  <si>
    <t>epi 8</t>
  </si>
  <si>
    <t>epi 9</t>
  </si>
  <si>
    <t>epi 10</t>
  </si>
  <si>
    <t>change in age</t>
  </si>
  <si>
    <t>itst 0</t>
  </si>
  <si>
    <t>itst 1</t>
  </si>
  <si>
    <t>itst 2</t>
  </si>
  <si>
    <t>itst 3</t>
  </si>
  <si>
    <t>itst 4</t>
  </si>
  <si>
    <t>itst 5</t>
  </si>
  <si>
    <t>itst 6</t>
  </si>
  <si>
    <t>itst 7</t>
  </si>
  <si>
    <t>itst 8</t>
  </si>
  <si>
    <t>itst 9</t>
  </si>
  <si>
    <t>pro 0</t>
  </si>
  <si>
    <t>pro 1</t>
  </si>
  <si>
    <t>pro 2</t>
  </si>
  <si>
    <t>pro 3</t>
  </si>
  <si>
    <t>pro 4</t>
  </si>
  <si>
    <t>pro 5</t>
  </si>
  <si>
    <t>pro 6</t>
  </si>
  <si>
    <t>pro 7</t>
  </si>
  <si>
    <t>pro 8</t>
  </si>
  <si>
    <t>pro 9</t>
  </si>
  <si>
    <t>sec 0</t>
  </si>
  <si>
    <t>sec 1</t>
  </si>
  <si>
    <t>sec 2</t>
  </si>
  <si>
    <t>sec 3</t>
  </si>
  <si>
    <t>sec 4</t>
  </si>
  <si>
    <t>sec 5</t>
  </si>
  <si>
    <t>sec 6</t>
  </si>
  <si>
    <t>sec 7</t>
  </si>
  <si>
    <t>sec 8</t>
  </si>
  <si>
    <t>sec 9</t>
  </si>
  <si>
    <t>sec 10</t>
  </si>
  <si>
    <t>sec 11</t>
  </si>
  <si>
    <t>sec 12</t>
  </si>
  <si>
    <t>sec 13</t>
  </si>
  <si>
    <t>sec 14</t>
  </si>
  <si>
    <t>epi-0</t>
  </si>
  <si>
    <t>epi-1</t>
  </si>
  <si>
    <t>epi-2</t>
  </si>
  <si>
    <t>epi-3</t>
  </si>
  <si>
    <t>epi-4</t>
  </si>
  <si>
    <t>epi-5</t>
  </si>
  <si>
    <t>epi-6</t>
  </si>
  <si>
    <t>epi-7</t>
  </si>
  <si>
    <t>epi-8</t>
  </si>
  <si>
    <t>epi-9</t>
  </si>
  <si>
    <t>epi-10</t>
  </si>
  <si>
    <t>int-0</t>
  </si>
  <si>
    <t>int-1</t>
  </si>
  <si>
    <t>int-2</t>
  </si>
  <si>
    <t>int-3</t>
  </si>
  <si>
    <t>int-4</t>
  </si>
  <si>
    <t>int-5</t>
  </si>
  <si>
    <t>int-6</t>
  </si>
  <si>
    <t>int-7</t>
  </si>
  <si>
    <t>int-8</t>
  </si>
  <si>
    <t>int-9</t>
  </si>
  <si>
    <t>pro-0</t>
  </si>
  <si>
    <t>pro-1</t>
  </si>
  <si>
    <t>pro-2</t>
  </si>
  <si>
    <t>pro-3</t>
  </si>
  <si>
    <t>pro-4</t>
  </si>
  <si>
    <t>pro-5</t>
  </si>
  <si>
    <t>pro-6</t>
  </si>
  <si>
    <t>pro-7</t>
  </si>
  <si>
    <t>pro-8</t>
  </si>
  <si>
    <t>pro-9</t>
  </si>
  <si>
    <t>sec-0</t>
  </si>
  <si>
    <t>sec-1</t>
  </si>
  <si>
    <t>sec-2</t>
  </si>
  <si>
    <t>sec-3</t>
  </si>
  <si>
    <t>sec-4</t>
  </si>
  <si>
    <t>sec-5</t>
  </si>
  <si>
    <t>sec-6</t>
  </si>
  <si>
    <t>sec-7</t>
  </si>
  <si>
    <t>sec-8</t>
  </si>
  <si>
    <t>sec-9</t>
  </si>
  <si>
    <t>sec-10</t>
  </si>
  <si>
    <t>sec-11</t>
  </si>
  <si>
    <t>sec-12</t>
  </si>
  <si>
    <t>sec-13</t>
  </si>
  <si>
    <t>sec-14</t>
  </si>
  <si>
    <t>fold-change</t>
  </si>
  <si>
    <t>SEM</t>
  </si>
  <si>
    <t>loss</t>
  </si>
  <si>
    <t>% loss</t>
  </si>
  <si>
    <t>pro1</t>
  </si>
  <si>
    <t>pro6</t>
  </si>
  <si>
    <t>pro3</t>
  </si>
  <si>
    <t>G1</t>
  </si>
  <si>
    <t>G2M</t>
  </si>
  <si>
    <t>S</t>
  </si>
  <si>
    <t>G1-ratio</t>
  </si>
  <si>
    <t>G2M-ratio</t>
  </si>
  <si>
    <t>s-ratio</t>
  </si>
  <si>
    <t>average</t>
  </si>
  <si>
    <t>es-neo</t>
  </si>
  <si>
    <t>cat-1</t>
  </si>
  <si>
    <t>cat-3</t>
  </si>
  <si>
    <t>cat-2</t>
  </si>
  <si>
    <t>%loss</t>
  </si>
  <si>
    <t>cat-8</t>
  </si>
  <si>
    <t>cholinergic neuron 1</t>
  </si>
  <si>
    <t>progenitor</t>
  </si>
  <si>
    <t>npp-2+ neuron</t>
  </si>
  <si>
    <t>ciliated cholinergic neuron</t>
  </si>
  <si>
    <t>cholinergic neuron 2</t>
  </si>
  <si>
    <t>GABAergic neuron</t>
  </si>
  <si>
    <t>dopaminergic neuron</t>
  </si>
  <si>
    <t>TMPRSS9+ neuron</t>
  </si>
  <si>
    <t>GLIPR1+ neuron</t>
  </si>
  <si>
    <t>cholinergic neuron 3</t>
  </si>
  <si>
    <t>dd4180+ neuron</t>
  </si>
  <si>
    <t>meis+ neuron</t>
  </si>
  <si>
    <t>islet1+ neuron</t>
  </si>
  <si>
    <t>photoreceptor neuron</t>
  </si>
  <si>
    <t>serotonergic neuron</t>
  </si>
  <si>
    <t>ETS-1+ muscle</t>
  </si>
  <si>
    <t>dorsal-ventral muscle 1</t>
  </si>
  <si>
    <t>progenitor 2</t>
  </si>
  <si>
    <t>progenitor 1</t>
  </si>
  <si>
    <t>dorsal-ventral muscle 2</t>
  </si>
  <si>
    <t>dorsal-ventral muscle 3</t>
  </si>
  <si>
    <t>PTPRD+ intestinal muscle</t>
  </si>
  <si>
    <t>dorsal-ventral muscle 4</t>
  </si>
  <si>
    <t>body wall muscle 1</t>
  </si>
  <si>
    <t>body wall circular muscle</t>
  </si>
  <si>
    <t>TSPN-14+ muscle</t>
  </si>
  <si>
    <t>ASCL-2+ muscle</t>
  </si>
  <si>
    <t>intestinal muscle</t>
  </si>
  <si>
    <t>body wall muscle 2</t>
  </si>
  <si>
    <t>HSPG2+ muscle</t>
  </si>
  <si>
    <t>body wall longitudinal muscle 1</t>
  </si>
  <si>
    <t>body wall longitudinal muscle 2</t>
  </si>
  <si>
    <t xml:space="preserve">            </t>
  </si>
  <si>
    <t>total counts of cells per sample</t>
  </si>
  <si>
    <t>proportion of cells in each sample</t>
  </si>
  <si>
    <t>Cell proportion in different conditions</t>
  </si>
  <si>
    <t>Ratios of cells at different cell cycle phases</t>
  </si>
  <si>
    <t>unchanged</t>
  </si>
  <si>
    <t>Decrease of neurons in old age</t>
  </si>
  <si>
    <t>Decrease of muscles in old age</t>
  </si>
  <si>
    <t>muscles with no change in old age</t>
  </si>
  <si>
    <t>neurons with no change in old age</t>
  </si>
  <si>
    <t>Increase of muscles in old age</t>
  </si>
  <si>
    <t>cell type</t>
  </si>
  <si>
    <t>sample</t>
  </si>
  <si>
    <t>counts of cells at different cell cycle phases</t>
  </si>
  <si>
    <t>proportion of cells at different cell cycle phases</t>
  </si>
  <si>
    <t>regenerated</t>
  </si>
  <si>
    <t>Decrease of protonephridia in old age</t>
  </si>
  <si>
    <t>Decrease of cathepsin+ cell in old age</t>
  </si>
  <si>
    <t>total_tgs1</t>
  </si>
  <si>
    <t>total_cells</t>
  </si>
  <si>
    <t>tgs1/total_cells</t>
  </si>
  <si>
    <t>SEV</t>
  </si>
  <si>
    <t>sigma_tgs1/tgs1</t>
  </si>
  <si>
    <t>total_sigma</t>
  </si>
  <si>
    <t>sigma_tgs1/sigma</t>
  </si>
  <si>
    <t>tgs1+ cell number in each sample</t>
  </si>
  <si>
    <t>sigma_tspn/sigma</t>
  </si>
  <si>
    <t>total_tspn</t>
  </si>
  <si>
    <t>sigma_tspn/tspn</t>
  </si>
  <si>
    <t>total_muscle</t>
  </si>
  <si>
    <t>muscle_tspn/muscle</t>
  </si>
  <si>
    <t>tspan1+ cell number in each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</si>
</sst>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Helvetica"/>
      <family val="2"/>
    </font>
    <font>
      <b/>
      <sz val="10"/>
      <color rgb="FF000000"/>
      <name val="Helvetica Neue"/>
      <family val="2"/>
    </font>
    <font>
      <sz val="12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/>
    <xf numFmtId="0" fontId="0" fillId="0" borderId="0" xfId="0" applyAlignment="1">
      <alignment horizontal="center"/>
    </xf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585-0A0D-B141-A437-CFEDA23AD998}">
  <dimension ref="B2:X48"/>
  <sheetViews>
    <sheetView tabSelected="1" topLeftCell="A13" workbookViewId="0">
      <selection activeCell="H24" sqref="H24"/>
    </sheetView>
  </sheetViews>
  <sheetFormatPr defaultColWidth="10.625" defaultRowHeight="15.75"/>
  <cols>
    <col min="1" max="1" width="10.625" style="2"/>
    <col min="2" max="2" width="10.625" style="13"/>
    <col min="3" max="16384" width="10.625" style="2"/>
  </cols>
  <sheetData>
    <row r="2" spans="2:24">
      <c r="B2" s="36" t="s">
        <v>188</v>
      </c>
      <c r="C2" s="36"/>
      <c r="D2" s="36"/>
      <c r="E2" s="36"/>
      <c r="F2" s="36"/>
      <c r="G2" s="36"/>
      <c r="H2" s="36"/>
      <c r="I2" s="36"/>
      <c r="J2" s="36"/>
      <c r="L2" s="36" t="s">
        <v>189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24" s="13" customFormat="1">
      <c r="B3" s="12"/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"/>
      <c r="L3" s="12"/>
      <c r="M3" s="12" t="s">
        <v>0</v>
      </c>
      <c r="N3" s="12" t="s">
        <v>1</v>
      </c>
      <c r="O3" s="12" t="s">
        <v>2</v>
      </c>
      <c r="P3" s="12" t="s">
        <v>3</v>
      </c>
      <c r="Q3" s="12" t="s">
        <v>4</v>
      </c>
      <c r="R3" s="12" t="s">
        <v>5</v>
      </c>
      <c r="S3" s="12" t="s">
        <v>6</v>
      </c>
      <c r="T3" s="12" t="s">
        <v>7</v>
      </c>
      <c r="U3" s="12" t="s">
        <v>35</v>
      </c>
      <c r="V3" s="12" t="s">
        <v>36</v>
      </c>
      <c r="W3" s="12" t="s">
        <v>37</v>
      </c>
      <c r="X3" s="12" t="s">
        <v>53</v>
      </c>
    </row>
    <row r="4" spans="2:24">
      <c r="B4" s="12" t="s">
        <v>8</v>
      </c>
      <c r="C4" s="6">
        <v>162</v>
      </c>
      <c r="D4" s="6">
        <v>145</v>
      </c>
      <c r="E4" s="6">
        <v>129</v>
      </c>
      <c r="F4" s="6">
        <v>201</v>
      </c>
      <c r="G4" s="6">
        <v>325</v>
      </c>
      <c r="H4" s="6">
        <v>188</v>
      </c>
      <c r="I4" s="6">
        <v>159</v>
      </c>
      <c r="J4" s="6">
        <v>169</v>
      </c>
      <c r="L4" s="12" t="s">
        <v>8</v>
      </c>
      <c r="M4" s="6">
        <f t="shared" ref="M4:T11" si="0">C4/C$12</f>
        <v>2.5787965616045846E-2</v>
      </c>
      <c r="N4" s="6">
        <f t="shared" si="0"/>
        <v>1.9655686593466178E-2</v>
      </c>
      <c r="O4" s="6">
        <f t="shared" si="0"/>
        <v>2.6886202584410171E-2</v>
      </c>
      <c r="P4" s="6">
        <f t="shared" si="0"/>
        <v>3.068233857426347E-2</v>
      </c>
      <c r="Q4" s="6">
        <f t="shared" si="0"/>
        <v>4.4569391113549094E-2</v>
      </c>
      <c r="R4" s="6">
        <f t="shared" si="0"/>
        <v>2.2504189609767775E-2</v>
      </c>
      <c r="S4" s="6">
        <f t="shared" si="0"/>
        <v>2.5529865125240848E-2</v>
      </c>
      <c r="T4" s="6">
        <f t="shared" si="0"/>
        <v>2.702270546850016E-2</v>
      </c>
      <c r="U4" s="6" t="s">
        <v>38</v>
      </c>
      <c r="V4" s="6" t="s">
        <v>38</v>
      </c>
      <c r="W4" s="6" t="s">
        <v>38</v>
      </c>
      <c r="X4" s="6"/>
    </row>
    <row r="5" spans="2:24">
      <c r="B5" s="12" t="s">
        <v>149</v>
      </c>
      <c r="C5" s="6">
        <v>68</v>
      </c>
      <c r="D5" s="6">
        <v>187</v>
      </c>
      <c r="E5" s="6">
        <v>91</v>
      </c>
      <c r="F5" s="6">
        <v>83</v>
      </c>
      <c r="G5" s="6">
        <v>196</v>
      </c>
      <c r="H5" s="6">
        <v>137</v>
      </c>
      <c r="I5" s="6">
        <v>122</v>
      </c>
      <c r="J5" s="6">
        <v>120</v>
      </c>
      <c r="L5" s="12" t="s">
        <v>149</v>
      </c>
      <c r="M5" s="6">
        <f t="shared" si="0"/>
        <v>1.0824578159821713E-2</v>
      </c>
      <c r="N5" s="6">
        <f t="shared" si="0"/>
        <v>2.5349057882608106E-2</v>
      </c>
      <c r="O5" s="6">
        <f t="shared" si="0"/>
        <v>1.8966235931638181E-2</v>
      </c>
      <c r="P5" s="6">
        <f t="shared" si="0"/>
        <v>1.2669821401312776E-2</v>
      </c>
      <c r="Q5" s="6">
        <f t="shared" si="0"/>
        <v>2.6878771256171146E-2</v>
      </c>
      <c r="R5" s="6">
        <f t="shared" si="0"/>
        <v>1.6399329662437154E-2</v>
      </c>
      <c r="S5" s="6">
        <f t="shared" si="0"/>
        <v>1.9588953114964676E-2</v>
      </c>
      <c r="T5" s="6">
        <f t="shared" si="0"/>
        <v>1.9187719859290055E-2</v>
      </c>
      <c r="U5" s="6" t="s">
        <v>38</v>
      </c>
      <c r="V5" s="6" t="s">
        <v>38</v>
      </c>
      <c r="W5" s="6" t="s">
        <v>38</v>
      </c>
      <c r="X5" s="6"/>
    </row>
    <row r="6" spans="2:24">
      <c r="B6" s="12" t="s">
        <v>9</v>
      </c>
      <c r="C6" s="6">
        <v>106</v>
      </c>
      <c r="D6" s="6">
        <v>120</v>
      </c>
      <c r="E6" s="6">
        <v>94</v>
      </c>
      <c r="F6" s="6">
        <v>81</v>
      </c>
      <c r="G6" s="6">
        <v>135</v>
      </c>
      <c r="H6" s="6">
        <v>155</v>
      </c>
      <c r="I6" s="6">
        <v>97</v>
      </c>
      <c r="J6" s="6">
        <v>108</v>
      </c>
      <c r="L6" s="12" t="s">
        <v>9</v>
      </c>
      <c r="M6" s="6">
        <f t="shared" si="0"/>
        <v>1.6873607131486789E-2</v>
      </c>
      <c r="N6" s="6">
        <f t="shared" si="0"/>
        <v>1.6266775111834077E-2</v>
      </c>
      <c r="O6" s="6">
        <f t="shared" si="0"/>
        <v>1.9591496456857024E-2</v>
      </c>
      <c r="P6" s="6">
        <f t="shared" si="0"/>
        <v>1.2364524500076324E-2</v>
      </c>
      <c r="Q6" s="6">
        <f t="shared" si="0"/>
        <v>1.8513439385628085E-2</v>
      </c>
      <c r="R6" s="6">
        <f t="shared" si="0"/>
        <v>1.8553986114436198E-2</v>
      </c>
      <c r="S6" s="6">
        <f t="shared" si="0"/>
        <v>1.5574823378291587E-2</v>
      </c>
      <c r="T6" s="6">
        <f t="shared" si="0"/>
        <v>1.726894787336105E-2</v>
      </c>
      <c r="U6" s="6" t="s">
        <v>38</v>
      </c>
      <c r="V6" s="6" t="s">
        <v>38</v>
      </c>
      <c r="W6" s="6" t="s">
        <v>38</v>
      </c>
      <c r="X6" s="6"/>
    </row>
    <row r="7" spans="2:24">
      <c r="B7" s="12" t="s">
        <v>10</v>
      </c>
      <c r="C7" s="6">
        <v>82</v>
      </c>
      <c r="D7" s="6">
        <v>112</v>
      </c>
      <c r="E7" s="6">
        <v>56</v>
      </c>
      <c r="F7" s="6">
        <v>68</v>
      </c>
      <c r="G7" s="6">
        <v>143</v>
      </c>
      <c r="H7" s="6">
        <v>85</v>
      </c>
      <c r="I7" s="6">
        <v>96</v>
      </c>
      <c r="J7" s="6">
        <v>74</v>
      </c>
      <c r="L7" s="12" t="s">
        <v>10</v>
      </c>
      <c r="M7" s="6">
        <f t="shared" si="0"/>
        <v>1.3053167780961477E-2</v>
      </c>
      <c r="N7" s="6">
        <f t="shared" si="0"/>
        <v>1.5182323437711807E-2</v>
      </c>
      <c r="O7" s="6">
        <f t="shared" si="0"/>
        <v>1.1671529804085035E-2</v>
      </c>
      <c r="P7" s="6">
        <f t="shared" si="0"/>
        <v>1.0380094642039383E-2</v>
      </c>
      <c r="Q7" s="6">
        <f t="shared" si="0"/>
        <v>1.9610532089961601E-2</v>
      </c>
      <c r="R7" s="6">
        <f t="shared" si="0"/>
        <v>1.0174766578884368E-2</v>
      </c>
      <c r="S7" s="6">
        <f t="shared" si="0"/>
        <v>1.5414258188824663E-2</v>
      </c>
      <c r="T7" s="6">
        <f t="shared" si="0"/>
        <v>1.1832427246562201E-2</v>
      </c>
      <c r="U7" s="6" t="s">
        <v>38</v>
      </c>
      <c r="V7" s="6" t="s">
        <v>38</v>
      </c>
      <c r="W7" s="6" t="s">
        <v>38</v>
      </c>
      <c r="X7" s="6"/>
    </row>
    <row r="8" spans="2:24">
      <c r="B8" s="12" t="s">
        <v>11</v>
      </c>
      <c r="C8" s="6">
        <v>57</v>
      </c>
      <c r="D8" s="6">
        <v>58</v>
      </c>
      <c r="E8" s="6">
        <v>50</v>
      </c>
      <c r="F8" s="6">
        <v>89</v>
      </c>
      <c r="G8" s="6">
        <v>66</v>
      </c>
      <c r="H8" s="6">
        <v>123</v>
      </c>
      <c r="I8" s="6">
        <v>62</v>
      </c>
      <c r="J8" s="6">
        <v>51</v>
      </c>
      <c r="L8" s="12" t="s">
        <v>11</v>
      </c>
      <c r="M8" s="6">
        <f t="shared" si="0"/>
        <v>9.0735434574976126E-3</v>
      </c>
      <c r="N8" s="6">
        <f t="shared" si="0"/>
        <v>7.8622746373864707E-3</v>
      </c>
      <c r="O8" s="6">
        <f t="shared" si="0"/>
        <v>1.0421008753647354E-2</v>
      </c>
      <c r="P8" s="6">
        <f t="shared" si="0"/>
        <v>1.3585712105022135E-2</v>
      </c>
      <c r="Q8" s="6">
        <f t="shared" si="0"/>
        <v>9.0510148107515089E-3</v>
      </c>
      <c r="R8" s="6">
        <f t="shared" si="0"/>
        <v>1.472348575532679E-2</v>
      </c>
      <c r="S8" s="6">
        <f t="shared" si="0"/>
        <v>9.9550417469492607E-3</v>
      </c>
      <c r="T8" s="6">
        <f t="shared" si="0"/>
        <v>8.1547809401982738E-3</v>
      </c>
      <c r="U8" s="6" t="s">
        <v>38</v>
      </c>
      <c r="V8" s="6" t="s">
        <v>38</v>
      </c>
      <c r="W8" s="6" t="s">
        <v>38</v>
      </c>
      <c r="X8" s="6"/>
    </row>
    <row r="9" spans="2:24">
      <c r="B9" s="12" t="s">
        <v>12</v>
      </c>
      <c r="C9" s="6">
        <v>63</v>
      </c>
      <c r="D9" s="6">
        <v>61</v>
      </c>
      <c r="E9" s="6">
        <v>61</v>
      </c>
      <c r="F9" s="6">
        <v>85</v>
      </c>
      <c r="G9" s="6">
        <v>112</v>
      </c>
      <c r="H9" s="6">
        <v>50</v>
      </c>
      <c r="I9" s="6">
        <v>47</v>
      </c>
      <c r="J9" s="6">
        <v>49</v>
      </c>
      <c r="L9" s="12" t="s">
        <v>12</v>
      </c>
      <c r="M9" s="6">
        <f t="shared" si="0"/>
        <v>1.0028653295128941E-2</v>
      </c>
      <c r="N9" s="6">
        <f t="shared" si="0"/>
        <v>8.2689440151823227E-3</v>
      </c>
      <c r="O9" s="6">
        <f t="shared" si="0"/>
        <v>1.2713630679449771E-2</v>
      </c>
      <c r="P9" s="6">
        <f t="shared" si="0"/>
        <v>1.2975118302549229E-2</v>
      </c>
      <c r="Q9" s="6">
        <f t="shared" si="0"/>
        <v>1.5359297860669226E-2</v>
      </c>
      <c r="R9" s="6">
        <f t="shared" si="0"/>
        <v>5.9851568111084514E-3</v>
      </c>
      <c r="S9" s="6">
        <f t="shared" si="0"/>
        <v>7.5465639049454077E-3</v>
      </c>
      <c r="T9" s="6">
        <f t="shared" si="0"/>
        <v>7.8349856092101051E-3</v>
      </c>
      <c r="U9" s="7">
        <v>3.1243999999999998E-3</v>
      </c>
      <c r="V9" s="6">
        <v>2.3775600000000001E-2</v>
      </c>
      <c r="W9" s="6" t="s">
        <v>38</v>
      </c>
      <c r="X9" s="6" t="s">
        <v>40</v>
      </c>
    </row>
    <row r="10" spans="2:24">
      <c r="B10" s="12" t="s">
        <v>13</v>
      </c>
      <c r="C10" s="6">
        <v>73</v>
      </c>
      <c r="D10" s="6">
        <v>58</v>
      </c>
      <c r="E10" s="6">
        <v>56</v>
      </c>
      <c r="F10" s="6">
        <v>54</v>
      </c>
      <c r="G10" s="6">
        <v>83</v>
      </c>
      <c r="H10" s="6">
        <v>99</v>
      </c>
      <c r="I10" s="6">
        <v>65</v>
      </c>
      <c r="J10" s="6">
        <v>39</v>
      </c>
      <c r="L10" s="12" t="s">
        <v>13</v>
      </c>
      <c r="M10" s="6">
        <f t="shared" si="0"/>
        <v>1.1620503024514485E-2</v>
      </c>
      <c r="N10" s="6">
        <f t="shared" si="0"/>
        <v>7.8622746373864707E-3</v>
      </c>
      <c r="O10" s="6">
        <f t="shared" si="0"/>
        <v>1.1671529804085035E-2</v>
      </c>
      <c r="P10" s="6">
        <f t="shared" si="0"/>
        <v>8.2430163333842166E-3</v>
      </c>
      <c r="Q10" s="6">
        <f t="shared" si="0"/>
        <v>1.138233680746023E-2</v>
      </c>
      <c r="R10" s="6">
        <f t="shared" si="0"/>
        <v>1.1850610485994733E-2</v>
      </c>
      <c r="S10" s="6">
        <f t="shared" si="0"/>
        <v>1.0436737315350032E-2</v>
      </c>
      <c r="T10" s="6">
        <f t="shared" si="0"/>
        <v>6.2360089542692673E-3</v>
      </c>
      <c r="U10" s="6" t="s">
        <v>38</v>
      </c>
      <c r="V10" s="6" t="s">
        <v>38</v>
      </c>
      <c r="W10" s="6" t="s">
        <v>38</v>
      </c>
      <c r="X10" s="6"/>
    </row>
    <row r="11" spans="2:24">
      <c r="B11" s="12" t="s">
        <v>14</v>
      </c>
      <c r="C11" s="6">
        <v>1</v>
      </c>
      <c r="D11" s="6">
        <v>14</v>
      </c>
      <c r="E11" s="6">
        <v>4</v>
      </c>
      <c r="F11" s="6">
        <v>15</v>
      </c>
      <c r="G11" s="6">
        <v>8</v>
      </c>
      <c r="H11" s="6">
        <v>1</v>
      </c>
      <c r="I11" s="6">
        <v>3</v>
      </c>
      <c r="J11" s="6">
        <v>0</v>
      </c>
      <c r="L11" s="12" t="s">
        <v>14</v>
      </c>
      <c r="M11" s="6">
        <f t="shared" si="0"/>
        <v>1.591849729385546E-4</v>
      </c>
      <c r="N11" s="6">
        <f t="shared" si="0"/>
        <v>1.8977904297139759E-3</v>
      </c>
      <c r="O11" s="6">
        <f t="shared" si="0"/>
        <v>8.3368070029178826E-4</v>
      </c>
      <c r="P11" s="6">
        <f t="shared" si="0"/>
        <v>2.2897267592733935E-3</v>
      </c>
      <c r="Q11" s="6">
        <f t="shared" si="0"/>
        <v>1.0970927043335162E-3</v>
      </c>
      <c r="R11" s="6">
        <f t="shared" si="0"/>
        <v>1.1970313622216902E-4</v>
      </c>
      <c r="S11" s="6">
        <f t="shared" si="0"/>
        <v>4.8169556840077071E-4</v>
      </c>
      <c r="T11" s="6">
        <f t="shared" si="0"/>
        <v>0</v>
      </c>
      <c r="U11" s="6" t="s">
        <v>38</v>
      </c>
      <c r="V11" s="6" t="s">
        <v>38</v>
      </c>
      <c r="W11" s="6" t="s">
        <v>38</v>
      </c>
      <c r="X11" s="6"/>
    </row>
    <row r="12" spans="2:24">
      <c r="B12" s="12" t="s">
        <v>39</v>
      </c>
      <c r="C12" s="7">
        <v>6282</v>
      </c>
      <c r="D12" s="7">
        <v>7377</v>
      </c>
      <c r="E12" s="7">
        <v>4798</v>
      </c>
      <c r="F12" s="7">
        <v>6551</v>
      </c>
      <c r="G12" s="7">
        <v>7292</v>
      </c>
      <c r="H12" s="7">
        <v>8354</v>
      </c>
      <c r="I12" s="7">
        <v>6228</v>
      </c>
      <c r="J12" s="7">
        <v>6254</v>
      </c>
    </row>
    <row r="14" spans="2:24">
      <c r="B14" s="1"/>
      <c r="C14" s="3"/>
      <c r="D14" s="3"/>
      <c r="E14" s="3"/>
      <c r="F14" s="3"/>
      <c r="G14" s="3"/>
      <c r="H14" s="3"/>
      <c r="I14" s="3"/>
      <c r="J14" s="3"/>
      <c r="K14" s="3"/>
    </row>
    <row r="15" spans="2:24" s="13" customFormat="1">
      <c r="B15" s="36" t="s">
        <v>190</v>
      </c>
      <c r="C15" s="36"/>
      <c r="D15" s="36"/>
      <c r="E15" s="36"/>
      <c r="L15" s="37" t="s">
        <v>191</v>
      </c>
      <c r="M15" s="38"/>
      <c r="N15" s="38"/>
      <c r="O15" s="38"/>
      <c r="P15" s="38"/>
      <c r="Q15" s="38"/>
      <c r="R15" s="38"/>
      <c r="S15" s="39"/>
    </row>
    <row r="16" spans="2:24">
      <c r="B16" s="12"/>
      <c r="C16" s="12" t="s">
        <v>22</v>
      </c>
      <c r="D16" s="12" t="s">
        <v>4</v>
      </c>
      <c r="E16" s="12" t="s">
        <v>202</v>
      </c>
      <c r="F16" s="13" t="s">
        <v>148</v>
      </c>
      <c r="L16" s="6"/>
      <c r="M16" s="12" t="s">
        <v>142</v>
      </c>
      <c r="N16" s="12" t="s">
        <v>143</v>
      </c>
      <c r="O16" s="12" t="s">
        <v>144</v>
      </c>
      <c r="P16" s="12" t="s">
        <v>39</v>
      </c>
      <c r="Q16" s="12" t="s">
        <v>145</v>
      </c>
      <c r="R16" s="12" t="s">
        <v>146</v>
      </c>
      <c r="S16" s="12" t="s">
        <v>147</v>
      </c>
    </row>
    <row r="17" spans="2:24">
      <c r="B17" s="12" t="s">
        <v>8</v>
      </c>
      <c r="C17" s="6">
        <f t="shared" ref="C17:C24" si="1">AVERAGE(M4:N4)</f>
        <v>2.272182610475601E-2</v>
      </c>
      <c r="D17" s="6">
        <f t="shared" ref="D17:D24" si="2">AVERAGE(O4:Q4)</f>
        <v>3.4045977424074246E-2</v>
      </c>
      <c r="E17" s="6">
        <f t="shared" ref="E17:E24" si="3">AVERAGE(R4:T4)</f>
        <v>2.5018920067836261E-2</v>
      </c>
      <c r="F17" s="2">
        <f t="shared" ref="F17:F18" si="4">AVERAGE(C17:E17)</f>
        <v>2.7262241198888839E-2</v>
      </c>
      <c r="L17" s="12" t="s">
        <v>0</v>
      </c>
      <c r="M17" s="6">
        <v>30</v>
      </c>
      <c r="N17" s="6">
        <v>19</v>
      </c>
      <c r="O17" s="6">
        <v>19</v>
      </c>
      <c r="P17" s="6">
        <v>68</v>
      </c>
      <c r="Q17" s="6">
        <v>0.441176470588235</v>
      </c>
      <c r="R17" s="6">
        <v>0.27941176470588236</v>
      </c>
      <c r="S17" s="6">
        <v>0.27941176470588236</v>
      </c>
    </row>
    <row r="18" spans="2:24">
      <c r="B18" s="12" t="s">
        <v>149</v>
      </c>
      <c r="C18" s="6">
        <f t="shared" si="1"/>
        <v>1.8086818021214909E-2</v>
      </c>
      <c r="D18" s="6">
        <f t="shared" si="2"/>
        <v>1.9504942863040702E-2</v>
      </c>
      <c r="E18" s="6">
        <f t="shared" si="3"/>
        <v>1.8392000878897297E-2</v>
      </c>
      <c r="F18" s="2">
        <f t="shared" si="4"/>
        <v>1.8661253921050971E-2</v>
      </c>
      <c r="L18" s="12" t="s">
        <v>1</v>
      </c>
      <c r="M18" s="6">
        <v>119</v>
      </c>
      <c r="N18" s="6">
        <v>43</v>
      </c>
      <c r="O18" s="6">
        <v>25</v>
      </c>
      <c r="P18" s="6">
        <v>187</v>
      </c>
      <c r="Q18" s="6">
        <v>0.63636363636363635</v>
      </c>
      <c r="R18" s="6">
        <v>0.22994652406417113</v>
      </c>
      <c r="S18" s="6">
        <v>0.13368983957219252</v>
      </c>
    </row>
    <row r="19" spans="2:24">
      <c r="B19" s="12" t="s">
        <v>9</v>
      </c>
      <c r="C19" s="6">
        <f t="shared" si="1"/>
        <v>1.6570191121660433E-2</v>
      </c>
      <c r="D19" s="6">
        <f t="shared" si="2"/>
        <v>1.6823153447520476E-2</v>
      </c>
      <c r="E19" s="6">
        <f t="shared" si="3"/>
        <v>1.7132585788696277E-2</v>
      </c>
      <c r="F19" s="2">
        <f>AVERAGE(C19:E19)</f>
        <v>1.684197678595906E-2</v>
      </c>
      <c r="L19" s="12" t="s">
        <v>2</v>
      </c>
      <c r="M19" s="6">
        <v>49</v>
      </c>
      <c r="N19" s="6">
        <v>24</v>
      </c>
      <c r="O19" s="6">
        <v>18</v>
      </c>
      <c r="P19" s="6">
        <v>91</v>
      </c>
      <c r="Q19" s="6">
        <v>0.53846153846153844</v>
      </c>
      <c r="R19" s="6">
        <v>0.26373626373626374</v>
      </c>
      <c r="S19" s="6">
        <v>0.19780219780219779</v>
      </c>
    </row>
    <row r="20" spans="2:24">
      <c r="B20" s="12" t="s">
        <v>10</v>
      </c>
      <c r="C20" s="6">
        <f t="shared" si="1"/>
        <v>1.4117745609336641E-2</v>
      </c>
      <c r="D20" s="6">
        <f t="shared" si="2"/>
        <v>1.3887385512028672E-2</v>
      </c>
      <c r="E20" s="6">
        <f t="shared" si="3"/>
        <v>1.247381733809041E-2</v>
      </c>
      <c r="F20" s="2">
        <f t="shared" ref="F20:F24" si="5">AVERAGE(C20:E20)</f>
        <v>1.3492982819818575E-2</v>
      </c>
      <c r="L20" s="12" t="s">
        <v>3</v>
      </c>
      <c r="M20" s="6">
        <v>55</v>
      </c>
      <c r="N20" s="6">
        <v>17</v>
      </c>
      <c r="O20" s="6">
        <v>11</v>
      </c>
      <c r="P20" s="6">
        <v>83</v>
      </c>
      <c r="Q20" s="6">
        <v>0.66265060240963858</v>
      </c>
      <c r="R20" s="6">
        <v>0.20481927710843373</v>
      </c>
      <c r="S20" s="6">
        <v>0.13253012048192772</v>
      </c>
    </row>
    <row r="21" spans="2:24">
      <c r="B21" s="12" t="s">
        <v>11</v>
      </c>
      <c r="C21" s="6">
        <f t="shared" si="1"/>
        <v>8.4679090474420425E-3</v>
      </c>
      <c r="D21" s="6">
        <f t="shared" si="2"/>
        <v>1.1019245223140331E-2</v>
      </c>
      <c r="E21" s="6">
        <f t="shared" si="3"/>
        <v>1.0944436147491443E-2</v>
      </c>
      <c r="F21" s="2">
        <f t="shared" si="5"/>
        <v>1.0143863472691273E-2</v>
      </c>
      <c r="L21" s="12" t="s">
        <v>4</v>
      </c>
      <c r="M21" s="6">
        <v>114</v>
      </c>
      <c r="N21" s="6">
        <v>36</v>
      </c>
      <c r="O21" s="6">
        <v>46</v>
      </c>
      <c r="P21" s="6">
        <v>196</v>
      </c>
      <c r="Q21" s="6">
        <v>0.58163265306122447</v>
      </c>
      <c r="R21" s="6">
        <v>0.18367346938775511</v>
      </c>
      <c r="S21" s="6">
        <v>0.23469387755102042</v>
      </c>
    </row>
    <row r="22" spans="2:24">
      <c r="B22" s="12" t="s">
        <v>12</v>
      </c>
      <c r="C22" s="6">
        <f t="shared" si="1"/>
        <v>9.1487986551556308E-3</v>
      </c>
      <c r="D22" s="6">
        <f t="shared" si="2"/>
        <v>1.3682682280889409E-2</v>
      </c>
      <c r="E22" s="6">
        <f t="shared" si="3"/>
        <v>7.1222354417546548E-3</v>
      </c>
      <c r="F22" s="2">
        <f t="shared" si="5"/>
        <v>9.9845721259332314E-3</v>
      </c>
      <c r="L22" s="12" t="s">
        <v>5</v>
      </c>
      <c r="M22" s="6">
        <v>101</v>
      </c>
      <c r="N22" s="6">
        <v>25</v>
      </c>
      <c r="O22" s="6">
        <v>11</v>
      </c>
      <c r="P22" s="6">
        <v>137</v>
      </c>
      <c r="Q22" s="6">
        <v>0.73722627737226276</v>
      </c>
      <c r="R22" s="6">
        <v>0.18248175182481752</v>
      </c>
      <c r="S22" s="6">
        <v>8.0291970802919707E-2</v>
      </c>
    </row>
    <row r="23" spans="2:24">
      <c r="B23" s="12" t="s">
        <v>13</v>
      </c>
      <c r="C23" s="6">
        <f t="shared" si="1"/>
        <v>9.7413888309504787E-3</v>
      </c>
      <c r="D23" s="6">
        <f t="shared" si="2"/>
        <v>1.0432294314976493E-2</v>
      </c>
      <c r="E23" s="6">
        <f t="shared" si="3"/>
        <v>9.5077855852046794E-3</v>
      </c>
      <c r="F23" s="2">
        <f t="shared" si="5"/>
        <v>9.8938229103772164E-3</v>
      </c>
      <c r="L23" s="12" t="s">
        <v>6</v>
      </c>
      <c r="M23" s="6">
        <v>61</v>
      </c>
      <c r="N23" s="6">
        <v>36</v>
      </c>
      <c r="O23" s="6">
        <v>25</v>
      </c>
      <c r="P23" s="6">
        <v>122</v>
      </c>
      <c r="Q23" s="6">
        <v>0.5</v>
      </c>
      <c r="R23" s="6">
        <v>0.29508196721311475</v>
      </c>
      <c r="S23" s="6">
        <v>0.20491803278688525</v>
      </c>
    </row>
    <row r="24" spans="2:24">
      <c r="B24" s="12" t="s">
        <v>14</v>
      </c>
      <c r="C24" s="6">
        <f t="shared" si="1"/>
        <v>1.0284877013262653E-3</v>
      </c>
      <c r="D24" s="6">
        <f t="shared" si="2"/>
        <v>1.4068333879662326E-3</v>
      </c>
      <c r="E24" s="6">
        <f t="shared" si="3"/>
        <v>2.0046623487431322E-4</v>
      </c>
      <c r="F24" s="2">
        <f t="shared" si="5"/>
        <v>8.7859577472227041E-4</v>
      </c>
      <c r="G24" s="3"/>
      <c r="H24" s="3"/>
      <c r="I24" s="3"/>
      <c r="J24" s="3"/>
      <c r="L24" s="12" t="s">
        <v>7</v>
      </c>
      <c r="M24" s="6">
        <v>75</v>
      </c>
      <c r="N24" s="6">
        <v>25</v>
      </c>
      <c r="O24" s="6">
        <v>20</v>
      </c>
      <c r="P24" s="6">
        <v>120</v>
      </c>
      <c r="Q24" s="6">
        <v>0.625</v>
      </c>
      <c r="R24" s="6">
        <v>0.20833333333333334</v>
      </c>
      <c r="S24" s="6">
        <v>0.16666666666666666</v>
      </c>
    </row>
    <row r="25" spans="2:24">
      <c r="L25" s="6"/>
      <c r="M25" s="6"/>
      <c r="N25" s="6"/>
      <c r="O25" s="6"/>
      <c r="P25" s="6"/>
      <c r="Q25" s="6"/>
      <c r="R25" s="6"/>
      <c r="S25" s="6"/>
    </row>
    <row r="26" spans="2:24">
      <c r="L26" s="6"/>
      <c r="M26" s="6"/>
      <c r="N26" s="6"/>
      <c r="O26" s="6"/>
      <c r="P26" s="6" t="s">
        <v>148</v>
      </c>
      <c r="Q26" s="6">
        <v>0.59031389728206696</v>
      </c>
      <c r="R26" s="6">
        <v>0.23093554392172147</v>
      </c>
      <c r="S26" s="6">
        <v>0.17875055879621157</v>
      </c>
    </row>
    <row r="27" spans="2:24">
      <c r="L27" s="6"/>
      <c r="M27" s="6"/>
      <c r="N27" s="6"/>
      <c r="O27" s="6"/>
      <c r="P27" s="6" t="s">
        <v>136</v>
      </c>
      <c r="Q27" s="6">
        <v>0.2087074798984043</v>
      </c>
      <c r="R27" s="6">
        <v>8.1648044562026512E-2</v>
      </c>
      <c r="S27" s="6">
        <v>6.3197866132842936E-2</v>
      </c>
    </row>
    <row r="28" spans="2:24">
      <c r="K28" s="1"/>
    </row>
    <row r="29" spans="2:24">
      <c r="K29" s="3"/>
    </row>
    <row r="31" spans="2:24">
      <c r="B31" s="36" t="s">
        <v>212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N31" s="36" t="s">
        <v>218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>
      <c r="B32" s="33"/>
      <c r="C32" s="33" t="s">
        <v>0</v>
      </c>
      <c r="D32" s="33" t="s">
        <v>1</v>
      </c>
      <c r="E32" s="33" t="s">
        <v>2</v>
      </c>
      <c r="F32" s="33" t="s">
        <v>3</v>
      </c>
      <c r="G32" s="33" t="s">
        <v>4</v>
      </c>
      <c r="H32" s="33" t="s">
        <v>5</v>
      </c>
      <c r="I32" s="33" t="s">
        <v>6</v>
      </c>
      <c r="J32" s="33" t="s">
        <v>7</v>
      </c>
      <c r="K32" s="34"/>
      <c r="L32" s="34"/>
      <c r="N32" s="45"/>
      <c r="O32" s="45" t="s">
        <v>0</v>
      </c>
      <c r="P32" s="45" t="s">
        <v>1</v>
      </c>
      <c r="Q32" s="45" t="s">
        <v>2</v>
      </c>
      <c r="R32" s="45" t="s">
        <v>3</v>
      </c>
      <c r="S32" s="45" t="s">
        <v>4</v>
      </c>
      <c r="T32" s="45" t="s">
        <v>5</v>
      </c>
      <c r="U32" s="45" t="s">
        <v>6</v>
      </c>
      <c r="V32" s="45" t="s">
        <v>7</v>
      </c>
      <c r="W32" s="44"/>
      <c r="X32" s="44"/>
    </row>
    <row r="33" spans="2:24">
      <c r="B33" s="33" t="s">
        <v>149</v>
      </c>
      <c r="C33" s="34">
        <v>3</v>
      </c>
      <c r="D33" s="34">
        <v>15</v>
      </c>
      <c r="E33" s="34">
        <v>4</v>
      </c>
      <c r="F33" s="34">
        <v>5</v>
      </c>
      <c r="G33" s="34">
        <v>13</v>
      </c>
      <c r="H33" s="34">
        <v>6</v>
      </c>
      <c r="I33" s="34">
        <v>9</v>
      </c>
      <c r="J33" s="34">
        <v>4</v>
      </c>
      <c r="K33" s="34"/>
      <c r="L33" s="34"/>
      <c r="N33" s="45" t="s">
        <v>149</v>
      </c>
      <c r="O33" s="46">
        <v>1</v>
      </c>
      <c r="P33" s="46">
        <v>4</v>
      </c>
      <c r="Q33" s="46">
        <v>0</v>
      </c>
      <c r="R33" s="46">
        <v>2</v>
      </c>
      <c r="S33" s="46">
        <v>3</v>
      </c>
      <c r="T33" s="46">
        <v>0</v>
      </c>
      <c r="U33" s="46">
        <v>6</v>
      </c>
      <c r="V33" s="46">
        <v>3</v>
      </c>
      <c r="W33" s="44"/>
      <c r="X33" s="44"/>
    </row>
    <row r="34" spans="2:24">
      <c r="B34" s="33" t="s">
        <v>13</v>
      </c>
      <c r="C34" s="34">
        <v>55</v>
      </c>
      <c r="D34" s="34">
        <v>37</v>
      </c>
      <c r="E34" s="34">
        <v>47</v>
      </c>
      <c r="F34" s="34">
        <v>46</v>
      </c>
      <c r="G34" s="34">
        <v>67</v>
      </c>
      <c r="H34" s="34">
        <v>69</v>
      </c>
      <c r="I34" s="34">
        <v>47</v>
      </c>
      <c r="J34" s="34">
        <v>27</v>
      </c>
      <c r="K34" s="34"/>
      <c r="L34" s="34"/>
      <c r="N34" s="45" t="s">
        <v>13</v>
      </c>
      <c r="O34" s="46">
        <v>21</v>
      </c>
      <c r="P34" s="46">
        <v>10</v>
      </c>
      <c r="Q34" s="46">
        <v>15</v>
      </c>
      <c r="R34" s="46">
        <v>12</v>
      </c>
      <c r="S34" s="46">
        <v>30</v>
      </c>
      <c r="T34" s="46">
        <v>24</v>
      </c>
      <c r="U34" s="46">
        <v>15</v>
      </c>
      <c r="V34" s="46">
        <v>12</v>
      </c>
      <c r="W34" s="44"/>
      <c r="X34" s="44"/>
    </row>
    <row r="35" spans="2:24">
      <c r="B35" s="33" t="s">
        <v>8</v>
      </c>
      <c r="C35" s="34">
        <v>3</v>
      </c>
      <c r="D35" s="34">
        <v>2</v>
      </c>
      <c r="E35" s="34">
        <v>6</v>
      </c>
      <c r="F35" s="34">
        <v>6</v>
      </c>
      <c r="G35" s="34">
        <v>6</v>
      </c>
      <c r="H35" s="34">
        <v>7</v>
      </c>
      <c r="I35" s="34">
        <v>1</v>
      </c>
      <c r="J35" s="34">
        <v>4</v>
      </c>
      <c r="K35" s="34"/>
      <c r="L35" s="34"/>
      <c r="N35" s="45" t="s">
        <v>8</v>
      </c>
      <c r="O35" s="46">
        <v>5</v>
      </c>
      <c r="P35" s="46">
        <v>3</v>
      </c>
      <c r="Q35" s="46">
        <v>5</v>
      </c>
      <c r="R35" s="46">
        <v>4</v>
      </c>
      <c r="S35" s="46">
        <v>5</v>
      </c>
      <c r="T35" s="46">
        <v>7</v>
      </c>
      <c r="U35" s="46">
        <v>6</v>
      </c>
      <c r="V35" s="46">
        <v>5</v>
      </c>
      <c r="W35" s="44"/>
      <c r="X35" s="44"/>
    </row>
    <row r="36" spans="2:24">
      <c r="B36" s="33" t="s">
        <v>11</v>
      </c>
      <c r="C36" s="34">
        <v>8</v>
      </c>
      <c r="D36" s="34">
        <v>10</v>
      </c>
      <c r="E36" s="34">
        <v>13</v>
      </c>
      <c r="F36" s="34">
        <v>17</v>
      </c>
      <c r="G36" s="34">
        <v>12</v>
      </c>
      <c r="H36" s="34">
        <v>28</v>
      </c>
      <c r="I36" s="34">
        <v>10</v>
      </c>
      <c r="J36" s="34">
        <v>4</v>
      </c>
      <c r="K36" s="34"/>
      <c r="L36" s="34"/>
      <c r="N36" s="45" t="s">
        <v>11</v>
      </c>
      <c r="O36" s="46">
        <v>4</v>
      </c>
      <c r="P36" s="46">
        <v>1</v>
      </c>
      <c r="Q36" s="46">
        <v>3</v>
      </c>
      <c r="R36" s="46">
        <v>4</v>
      </c>
      <c r="S36" s="46">
        <v>4</v>
      </c>
      <c r="T36" s="46">
        <v>4</v>
      </c>
      <c r="U36" s="46">
        <v>0</v>
      </c>
      <c r="V36" s="46">
        <v>3</v>
      </c>
      <c r="W36" s="44"/>
      <c r="X36" s="44"/>
    </row>
    <row r="37" spans="2:24">
      <c r="B37" s="33" t="s">
        <v>12</v>
      </c>
      <c r="C37" s="34">
        <v>0</v>
      </c>
      <c r="D37" s="34">
        <v>0</v>
      </c>
      <c r="E37" s="34">
        <v>1</v>
      </c>
      <c r="F37" s="34">
        <v>0</v>
      </c>
      <c r="G37" s="34">
        <v>1</v>
      </c>
      <c r="H37" s="34">
        <v>0</v>
      </c>
      <c r="I37" s="34">
        <v>1</v>
      </c>
      <c r="J37" s="34">
        <v>0</v>
      </c>
      <c r="K37" s="34"/>
      <c r="L37" s="34"/>
      <c r="N37" s="45" t="s">
        <v>12</v>
      </c>
      <c r="O37" s="46">
        <v>0</v>
      </c>
      <c r="P37" s="46">
        <v>1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4"/>
      <c r="X37" s="44"/>
    </row>
    <row r="38" spans="2:24">
      <c r="B38" s="33" t="s">
        <v>9</v>
      </c>
      <c r="C38" s="34">
        <v>2</v>
      </c>
      <c r="D38" s="34">
        <v>3</v>
      </c>
      <c r="E38" s="34">
        <v>2</v>
      </c>
      <c r="F38" s="34">
        <v>4</v>
      </c>
      <c r="G38" s="34">
        <v>2</v>
      </c>
      <c r="H38" s="34">
        <v>1</v>
      </c>
      <c r="I38" s="34">
        <v>2</v>
      </c>
      <c r="J38" s="34">
        <v>1</v>
      </c>
      <c r="K38" s="34"/>
      <c r="L38" s="34"/>
      <c r="N38" s="45" t="s">
        <v>9</v>
      </c>
      <c r="O38" s="46">
        <v>1</v>
      </c>
      <c r="P38" s="46">
        <v>1</v>
      </c>
      <c r="Q38" s="46">
        <v>0</v>
      </c>
      <c r="R38" s="46">
        <v>0</v>
      </c>
      <c r="S38" s="46">
        <v>0</v>
      </c>
      <c r="T38" s="46">
        <v>0</v>
      </c>
      <c r="U38" s="46">
        <v>1</v>
      </c>
      <c r="V38" s="46">
        <v>0</v>
      </c>
      <c r="W38" s="44"/>
      <c r="X38" s="44"/>
    </row>
    <row r="39" spans="2:24">
      <c r="B39" s="33" t="s">
        <v>10</v>
      </c>
      <c r="C39" s="34">
        <v>6</v>
      </c>
      <c r="D39" s="34">
        <v>16</v>
      </c>
      <c r="E39" s="34">
        <v>7</v>
      </c>
      <c r="F39" s="34">
        <v>2</v>
      </c>
      <c r="G39" s="34">
        <v>12</v>
      </c>
      <c r="H39" s="34">
        <v>13</v>
      </c>
      <c r="I39" s="34">
        <v>8</v>
      </c>
      <c r="J39" s="34">
        <v>3</v>
      </c>
      <c r="K39" s="34"/>
      <c r="L39" s="34"/>
      <c r="N39" s="45" t="s">
        <v>10</v>
      </c>
      <c r="O39" s="46">
        <v>7</v>
      </c>
      <c r="P39" s="46">
        <v>26</v>
      </c>
      <c r="Q39" s="46">
        <v>16</v>
      </c>
      <c r="R39" s="46">
        <v>13</v>
      </c>
      <c r="S39" s="46">
        <v>27</v>
      </c>
      <c r="T39" s="46">
        <v>19</v>
      </c>
      <c r="U39" s="46">
        <v>15</v>
      </c>
      <c r="V39" s="46">
        <v>13</v>
      </c>
      <c r="W39" s="44"/>
      <c r="X39" s="44"/>
    </row>
    <row r="40" spans="2:24">
      <c r="B40" s="33" t="s">
        <v>14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/>
      <c r="L40" s="34"/>
      <c r="N40" s="45" t="s">
        <v>14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4"/>
      <c r="X40" s="44"/>
    </row>
    <row r="41" spans="2:24">
      <c r="B41" s="33" t="s">
        <v>205</v>
      </c>
      <c r="C41" s="34">
        <f>SUM(C33:C40)</f>
        <v>77</v>
      </c>
      <c r="D41" s="34">
        <f t="shared" ref="D41:J41" si="6">SUM(D33:D40)</f>
        <v>83</v>
      </c>
      <c r="E41" s="34">
        <f t="shared" si="6"/>
        <v>80</v>
      </c>
      <c r="F41" s="34">
        <f t="shared" si="6"/>
        <v>80</v>
      </c>
      <c r="G41" s="34">
        <f t="shared" si="6"/>
        <v>113</v>
      </c>
      <c r="H41" s="34">
        <f t="shared" si="6"/>
        <v>124</v>
      </c>
      <c r="I41" s="34">
        <f t="shared" si="6"/>
        <v>78</v>
      </c>
      <c r="J41" s="34">
        <f t="shared" si="6"/>
        <v>43</v>
      </c>
      <c r="K41" s="34"/>
      <c r="L41" s="34"/>
      <c r="N41" s="33" t="s">
        <v>206</v>
      </c>
      <c r="O41" s="47">
        <v>6282</v>
      </c>
      <c r="P41" s="47">
        <v>7377</v>
      </c>
      <c r="Q41" s="47">
        <v>4798</v>
      </c>
      <c r="R41" s="47">
        <v>6551</v>
      </c>
      <c r="S41" s="47">
        <v>7292</v>
      </c>
      <c r="T41" s="47">
        <v>8354</v>
      </c>
      <c r="U41" s="47">
        <v>6228</v>
      </c>
      <c r="V41" s="47">
        <v>6254</v>
      </c>
      <c r="W41" s="44"/>
      <c r="X41" s="44"/>
    </row>
    <row r="42" spans="2:24">
      <c r="B42" s="33" t="s">
        <v>206</v>
      </c>
      <c r="C42" s="7">
        <v>6282</v>
      </c>
      <c r="D42" s="7">
        <v>7377</v>
      </c>
      <c r="E42" s="7">
        <v>4798</v>
      </c>
      <c r="F42" s="7">
        <v>6551</v>
      </c>
      <c r="G42" s="7">
        <v>7292</v>
      </c>
      <c r="H42" s="7">
        <v>8354</v>
      </c>
      <c r="I42" s="7">
        <v>6228</v>
      </c>
      <c r="J42" s="7">
        <v>6254</v>
      </c>
      <c r="K42" s="34"/>
      <c r="L42" s="34"/>
      <c r="N42" s="33" t="s">
        <v>210</v>
      </c>
      <c r="O42" s="35">
        <v>73</v>
      </c>
      <c r="P42" s="35">
        <v>58</v>
      </c>
      <c r="Q42" s="35">
        <v>56</v>
      </c>
      <c r="R42" s="35">
        <v>54</v>
      </c>
      <c r="S42" s="35">
        <v>83</v>
      </c>
      <c r="T42" s="35">
        <v>99</v>
      </c>
      <c r="U42" s="35">
        <v>65</v>
      </c>
      <c r="V42" s="35">
        <v>39</v>
      </c>
      <c r="W42" s="44"/>
      <c r="X42" s="44"/>
    </row>
    <row r="43" spans="2:24">
      <c r="B43" s="33" t="s">
        <v>207</v>
      </c>
      <c r="C43" s="34">
        <f>C41/C42</f>
        <v>1.2257242916268705E-2</v>
      </c>
      <c r="D43" s="34">
        <f t="shared" ref="D43:J43" si="7">D41/D42</f>
        <v>1.1251186119018571E-2</v>
      </c>
      <c r="E43" s="34">
        <f t="shared" si="7"/>
        <v>1.6673614005835766E-2</v>
      </c>
      <c r="F43" s="34">
        <f t="shared" si="7"/>
        <v>1.2211876049458097E-2</v>
      </c>
      <c r="G43" s="34">
        <f t="shared" si="7"/>
        <v>1.5496434448710916E-2</v>
      </c>
      <c r="H43" s="34">
        <f t="shared" si="7"/>
        <v>1.4843188891548958E-2</v>
      </c>
      <c r="I43" s="34">
        <f t="shared" si="7"/>
        <v>1.2524084778420038E-2</v>
      </c>
      <c r="J43" s="34">
        <f t="shared" si="7"/>
        <v>6.8755996162456028E-3</v>
      </c>
      <c r="K43" s="34"/>
      <c r="L43" s="34" t="s">
        <v>208</v>
      </c>
      <c r="N43" s="45" t="s">
        <v>213</v>
      </c>
      <c r="O43" s="44">
        <f>O34/O42</f>
        <v>0.28767123287671231</v>
      </c>
      <c r="P43" s="44">
        <f t="shared" ref="P43:V43" si="8">P34/P42</f>
        <v>0.17241379310344829</v>
      </c>
      <c r="Q43" s="44">
        <f t="shared" si="8"/>
        <v>0.26785714285714285</v>
      </c>
      <c r="R43" s="44">
        <f t="shared" si="8"/>
        <v>0.22222222222222221</v>
      </c>
      <c r="S43" s="44">
        <f t="shared" si="8"/>
        <v>0.36144578313253012</v>
      </c>
      <c r="T43" s="44">
        <f t="shared" si="8"/>
        <v>0.24242424242424243</v>
      </c>
      <c r="U43" s="44">
        <f t="shared" si="8"/>
        <v>0.23076923076923078</v>
      </c>
      <c r="V43" s="44">
        <f t="shared" si="8"/>
        <v>0.30769230769230771</v>
      </c>
      <c r="W43" s="44">
        <f>AVERAGE(O43:V43)</f>
        <v>0.2615619943847296</v>
      </c>
      <c r="X43" s="44">
        <f>STDEV(O43:V43)/SQRT(8)</f>
        <v>2.054418826233316E-2</v>
      </c>
    </row>
    <row r="44" spans="2:24">
      <c r="B44" s="33" t="s">
        <v>209</v>
      </c>
      <c r="C44" s="34">
        <f>C34/C41</f>
        <v>0.7142857142857143</v>
      </c>
      <c r="D44" s="34">
        <f>D34/D41</f>
        <v>0.44578313253012047</v>
      </c>
      <c r="E44" s="34">
        <f t="shared" ref="E44:J44" si="9">E34/E41</f>
        <v>0.58750000000000002</v>
      </c>
      <c r="F44" s="34">
        <f t="shared" si="9"/>
        <v>0.57499999999999996</v>
      </c>
      <c r="G44" s="34">
        <f t="shared" si="9"/>
        <v>0.59292035398230092</v>
      </c>
      <c r="H44" s="34">
        <f t="shared" si="9"/>
        <v>0.55645161290322576</v>
      </c>
      <c r="I44" s="34">
        <f t="shared" si="9"/>
        <v>0.60256410256410253</v>
      </c>
      <c r="J44" s="34">
        <f t="shared" si="9"/>
        <v>0.62790697674418605</v>
      </c>
      <c r="K44" s="34">
        <f>AVERAGE(C44:J44)</f>
        <v>0.58780148662620624</v>
      </c>
      <c r="L44" s="34">
        <f>STDEV(C44:J44)/SQRT(8)</f>
        <v>2.644632173087309E-2</v>
      </c>
      <c r="N44" s="45" t="s">
        <v>214</v>
      </c>
      <c r="O44" s="44">
        <f>SUM(O33:O40)</f>
        <v>39</v>
      </c>
      <c r="P44" s="44">
        <f t="shared" ref="P44:V44" si="10">SUM(P33:P40)</f>
        <v>46</v>
      </c>
      <c r="Q44" s="44">
        <f t="shared" si="10"/>
        <v>39</v>
      </c>
      <c r="R44" s="44">
        <f t="shared" si="10"/>
        <v>35</v>
      </c>
      <c r="S44" s="44">
        <f t="shared" si="10"/>
        <v>69</v>
      </c>
      <c r="T44" s="44">
        <f t="shared" si="10"/>
        <v>54</v>
      </c>
      <c r="U44" s="44">
        <f t="shared" si="10"/>
        <v>43</v>
      </c>
      <c r="V44" s="44">
        <f t="shared" si="10"/>
        <v>36</v>
      </c>
      <c r="W44" s="44"/>
      <c r="X44" s="44"/>
    </row>
    <row r="45" spans="2:24">
      <c r="B45" s="33" t="s">
        <v>210</v>
      </c>
      <c r="C45" s="35">
        <v>73</v>
      </c>
      <c r="D45" s="35">
        <v>58</v>
      </c>
      <c r="E45" s="35">
        <v>56</v>
      </c>
      <c r="F45" s="35">
        <v>54</v>
      </c>
      <c r="G45" s="35">
        <v>83</v>
      </c>
      <c r="H45" s="35">
        <v>99</v>
      </c>
      <c r="I45" s="35">
        <v>65</v>
      </c>
      <c r="J45" s="35">
        <v>39</v>
      </c>
      <c r="K45" s="34"/>
      <c r="L45" s="34"/>
      <c r="N45" s="33" t="s">
        <v>215</v>
      </c>
      <c r="O45" s="44">
        <f>O34/O44</f>
        <v>0.53846153846153844</v>
      </c>
      <c r="P45" s="44">
        <f t="shared" ref="P45:V45" si="11">P34/P44</f>
        <v>0.21739130434782608</v>
      </c>
      <c r="Q45" s="44">
        <f t="shared" si="11"/>
        <v>0.38461538461538464</v>
      </c>
      <c r="R45" s="44">
        <f t="shared" si="11"/>
        <v>0.34285714285714286</v>
      </c>
      <c r="S45" s="44">
        <f t="shared" si="11"/>
        <v>0.43478260869565216</v>
      </c>
      <c r="T45" s="44">
        <f t="shared" si="11"/>
        <v>0.44444444444444442</v>
      </c>
      <c r="U45" s="44">
        <f t="shared" si="11"/>
        <v>0.34883720930232559</v>
      </c>
      <c r="V45" s="44">
        <f t="shared" si="11"/>
        <v>0.33333333333333331</v>
      </c>
      <c r="W45" s="44">
        <f>AVERAGE(O45:V45)</f>
        <v>0.38059037075720598</v>
      </c>
      <c r="X45" s="44">
        <f>STDEV(O45:V45)/SQRT(8)</f>
        <v>3.3608265969112185E-2</v>
      </c>
    </row>
    <row r="46" spans="2:24">
      <c r="B46" s="33" t="s">
        <v>211</v>
      </c>
      <c r="C46" s="34">
        <f>C34/C45</f>
        <v>0.75342465753424659</v>
      </c>
      <c r="D46" s="34">
        <f t="shared" ref="D46:J46" si="12">D34/D45</f>
        <v>0.63793103448275867</v>
      </c>
      <c r="E46" s="34">
        <f t="shared" si="12"/>
        <v>0.8392857142857143</v>
      </c>
      <c r="F46" s="34">
        <f t="shared" si="12"/>
        <v>0.85185185185185186</v>
      </c>
      <c r="G46" s="34">
        <f t="shared" si="12"/>
        <v>0.80722891566265065</v>
      </c>
      <c r="H46" s="34">
        <f t="shared" si="12"/>
        <v>0.69696969696969702</v>
      </c>
      <c r="I46" s="34">
        <f t="shared" si="12"/>
        <v>0.72307692307692306</v>
      </c>
      <c r="J46" s="34">
        <f t="shared" si="12"/>
        <v>0.69230769230769229</v>
      </c>
      <c r="K46" s="34">
        <f>AVERAGE(C46:J46)</f>
        <v>0.75025956077144196</v>
      </c>
      <c r="L46" s="34">
        <f>STDEV(C46:J46)/SQRT(8)</f>
        <v>2.7076939682339561E-2</v>
      </c>
      <c r="N46" s="33" t="s">
        <v>216</v>
      </c>
      <c r="O46" s="48">
        <v>82</v>
      </c>
      <c r="P46" s="48">
        <v>112</v>
      </c>
      <c r="Q46" s="48">
        <v>56</v>
      </c>
      <c r="R46" s="48">
        <v>68</v>
      </c>
      <c r="S46" s="48">
        <v>143</v>
      </c>
      <c r="T46" s="48">
        <v>85</v>
      </c>
      <c r="U46" s="48">
        <v>96</v>
      </c>
      <c r="V46" s="48">
        <v>74</v>
      </c>
      <c r="W46" s="44"/>
      <c r="X46" s="44"/>
    </row>
    <row r="47" spans="2:24">
      <c r="N47" s="33" t="s">
        <v>217</v>
      </c>
      <c r="O47" s="44">
        <f>O39/O46</f>
        <v>8.5365853658536592E-2</v>
      </c>
      <c r="P47" s="44">
        <f t="shared" ref="P47:V47" si="13">P39/P46</f>
        <v>0.23214285714285715</v>
      </c>
      <c r="Q47" s="44">
        <f t="shared" si="13"/>
        <v>0.2857142857142857</v>
      </c>
      <c r="R47" s="44">
        <f t="shared" si="13"/>
        <v>0.19117647058823528</v>
      </c>
      <c r="S47" s="44">
        <f t="shared" si="13"/>
        <v>0.1888111888111888</v>
      </c>
      <c r="T47" s="44">
        <f t="shared" si="13"/>
        <v>0.22352941176470589</v>
      </c>
      <c r="U47" s="44">
        <f t="shared" si="13"/>
        <v>0.15625</v>
      </c>
      <c r="V47" s="44">
        <f t="shared" si="13"/>
        <v>0.17567567567567569</v>
      </c>
      <c r="W47" s="44">
        <f>AVERAGE(O47:V47)</f>
        <v>0.19233321791943564</v>
      </c>
      <c r="X47" s="44">
        <f>STDEV(O47:V47)/SQRT(8)</f>
        <v>2.0836637464971493E-2</v>
      </c>
    </row>
    <row r="48" spans="2:24">
      <c r="N48" s="33"/>
      <c r="O48" s="44">
        <f>O39/O44</f>
        <v>0.17948717948717949</v>
      </c>
      <c r="P48" s="44">
        <f t="shared" ref="P48:V48" si="14">P39/P44</f>
        <v>0.56521739130434778</v>
      </c>
      <c r="Q48" s="44">
        <f t="shared" si="14"/>
        <v>0.41025641025641024</v>
      </c>
      <c r="R48" s="44">
        <f t="shared" si="14"/>
        <v>0.37142857142857144</v>
      </c>
      <c r="S48" s="44">
        <f t="shared" si="14"/>
        <v>0.39130434782608697</v>
      </c>
      <c r="T48" s="44">
        <f t="shared" si="14"/>
        <v>0.35185185185185186</v>
      </c>
      <c r="U48" s="44">
        <f t="shared" si="14"/>
        <v>0.34883720930232559</v>
      </c>
      <c r="V48" s="44">
        <f t="shared" si="14"/>
        <v>0.3611111111111111</v>
      </c>
      <c r="W48" s="44">
        <f>AVERAGE(O48:V48)</f>
        <v>0.37243675907098561</v>
      </c>
      <c r="X48" s="44">
        <f>STDEV(O48:V48)/SQRT(8)</f>
        <v>3.7150799896603373E-2</v>
      </c>
    </row>
  </sheetData>
  <mergeCells count="6">
    <mergeCell ref="B2:J2"/>
    <mergeCell ref="L2:X2"/>
    <mergeCell ref="B15:E15"/>
    <mergeCell ref="L15:S15"/>
    <mergeCell ref="B31:L31"/>
    <mergeCell ref="N31:X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7F1E-4154-114E-AC66-3F0DA77EBB22}">
  <dimension ref="A1:J20"/>
  <sheetViews>
    <sheetView zoomScaleNormal="100" workbookViewId="0">
      <selection activeCell="H23" sqref="H23"/>
    </sheetView>
  </sheetViews>
  <sheetFormatPr defaultColWidth="10.625" defaultRowHeight="15.75"/>
  <sheetData>
    <row r="1" spans="1:10">
      <c r="A1" s="11"/>
      <c r="B1" s="14" t="s">
        <v>15</v>
      </c>
      <c r="C1" s="14" t="s">
        <v>16</v>
      </c>
      <c r="D1" s="14" t="s">
        <v>17</v>
      </c>
      <c r="E1" s="14" t="s">
        <v>10</v>
      </c>
      <c r="F1" s="14" t="s">
        <v>18</v>
      </c>
      <c r="G1" s="14" t="s">
        <v>19</v>
      </c>
      <c r="H1" s="14" t="s">
        <v>20</v>
      </c>
      <c r="I1" s="14" t="s">
        <v>21</v>
      </c>
      <c r="J1" s="14" t="s">
        <v>23</v>
      </c>
    </row>
    <row r="2" spans="1:10">
      <c r="A2" s="14" t="s">
        <v>0</v>
      </c>
      <c r="B2" s="15">
        <v>1515</v>
      </c>
      <c r="C2" s="15">
        <v>981</v>
      </c>
      <c r="D2" s="15">
        <v>641</v>
      </c>
      <c r="E2" s="15">
        <v>679</v>
      </c>
      <c r="F2" s="15">
        <v>612</v>
      </c>
      <c r="G2" s="15">
        <v>1154</v>
      </c>
      <c r="H2" s="15">
        <v>302</v>
      </c>
      <c r="I2" s="15">
        <v>398</v>
      </c>
      <c r="J2" s="15">
        <v>6282</v>
      </c>
    </row>
    <row r="3" spans="1:10">
      <c r="A3" s="14" t="s">
        <v>1</v>
      </c>
      <c r="B3" s="15">
        <v>1650</v>
      </c>
      <c r="C3" s="15">
        <v>851</v>
      </c>
      <c r="D3" s="15">
        <v>1163</v>
      </c>
      <c r="E3" s="15">
        <v>826</v>
      </c>
      <c r="F3" s="15">
        <v>755</v>
      </c>
      <c r="G3" s="15">
        <v>1350</v>
      </c>
      <c r="H3" s="15">
        <v>346</v>
      </c>
      <c r="I3" s="15">
        <v>436</v>
      </c>
      <c r="J3" s="15">
        <v>7377</v>
      </c>
    </row>
    <row r="4" spans="1:10">
      <c r="A4" s="14" t="s">
        <v>2</v>
      </c>
      <c r="B4" s="15">
        <v>1478</v>
      </c>
      <c r="C4" s="15">
        <v>564</v>
      </c>
      <c r="D4" s="15">
        <v>609</v>
      </c>
      <c r="E4" s="15">
        <v>480</v>
      </c>
      <c r="F4" s="15">
        <v>541</v>
      </c>
      <c r="G4" s="15">
        <v>576</v>
      </c>
      <c r="H4" s="15">
        <v>244</v>
      </c>
      <c r="I4" s="15">
        <v>306</v>
      </c>
      <c r="J4" s="15">
        <v>4798</v>
      </c>
    </row>
    <row r="5" spans="1:10">
      <c r="A5" s="14" t="s">
        <v>3</v>
      </c>
      <c r="B5" s="15">
        <v>1714</v>
      </c>
      <c r="C5" s="15">
        <v>973</v>
      </c>
      <c r="D5" s="15">
        <v>1437</v>
      </c>
      <c r="E5" s="15">
        <v>623</v>
      </c>
      <c r="F5" s="15">
        <v>676</v>
      </c>
      <c r="G5" s="15">
        <v>447</v>
      </c>
      <c r="H5" s="15">
        <v>284</v>
      </c>
      <c r="I5" s="15">
        <v>397</v>
      </c>
      <c r="J5" s="15">
        <v>6551</v>
      </c>
    </row>
    <row r="6" spans="1:10">
      <c r="A6" s="14" t="s">
        <v>4</v>
      </c>
      <c r="B6" s="15">
        <v>2230</v>
      </c>
      <c r="C6" s="15">
        <v>962</v>
      </c>
      <c r="D6" s="15">
        <v>1145</v>
      </c>
      <c r="E6" s="15">
        <v>571</v>
      </c>
      <c r="F6" s="15">
        <v>1068</v>
      </c>
      <c r="G6" s="15">
        <v>551</v>
      </c>
      <c r="H6" s="15">
        <v>333</v>
      </c>
      <c r="I6" s="15">
        <v>432</v>
      </c>
      <c r="J6" s="15">
        <v>7292</v>
      </c>
    </row>
    <row r="7" spans="1:10">
      <c r="A7" s="14" t="s">
        <v>5</v>
      </c>
      <c r="B7" s="15">
        <v>1855</v>
      </c>
      <c r="C7" s="15">
        <v>1248</v>
      </c>
      <c r="D7" s="15">
        <v>1328</v>
      </c>
      <c r="E7" s="15">
        <v>871</v>
      </c>
      <c r="F7" s="15">
        <v>838</v>
      </c>
      <c r="G7" s="15">
        <v>1304</v>
      </c>
      <c r="H7" s="15">
        <v>391</v>
      </c>
      <c r="I7" s="15">
        <v>519</v>
      </c>
      <c r="J7" s="15">
        <v>8354</v>
      </c>
    </row>
    <row r="8" spans="1:10">
      <c r="A8" s="14" t="s">
        <v>6</v>
      </c>
      <c r="B8" s="15">
        <v>1607</v>
      </c>
      <c r="C8" s="15">
        <v>787</v>
      </c>
      <c r="D8" s="15">
        <v>1002</v>
      </c>
      <c r="E8" s="15">
        <v>724</v>
      </c>
      <c r="F8" s="15">
        <v>651</v>
      </c>
      <c r="G8" s="15">
        <v>748</v>
      </c>
      <c r="H8" s="15">
        <v>287</v>
      </c>
      <c r="I8" s="15">
        <v>422</v>
      </c>
      <c r="J8" s="15">
        <v>6228</v>
      </c>
    </row>
    <row r="9" spans="1:10">
      <c r="A9" s="14" t="s">
        <v>7</v>
      </c>
      <c r="B9" s="15">
        <v>1486</v>
      </c>
      <c r="C9" s="15">
        <v>817</v>
      </c>
      <c r="D9" s="15">
        <v>901</v>
      </c>
      <c r="E9" s="15">
        <v>797</v>
      </c>
      <c r="F9" s="15">
        <v>610</v>
      </c>
      <c r="G9" s="15">
        <v>962</v>
      </c>
      <c r="H9" s="15">
        <v>310</v>
      </c>
      <c r="I9" s="15">
        <v>371</v>
      </c>
      <c r="J9" s="15">
        <v>6254</v>
      </c>
    </row>
    <row r="12" spans="1:10">
      <c r="A12" s="11"/>
      <c r="B12" s="14" t="s">
        <v>15</v>
      </c>
      <c r="C12" s="14" t="s">
        <v>16</v>
      </c>
      <c r="D12" s="14" t="s">
        <v>17</v>
      </c>
      <c r="E12" s="14" t="s">
        <v>10</v>
      </c>
      <c r="F12" s="14" t="s">
        <v>18</v>
      </c>
      <c r="G12" s="14" t="s">
        <v>19</v>
      </c>
      <c r="H12" s="14" t="s">
        <v>20</v>
      </c>
      <c r="I12" s="14" t="s">
        <v>21</v>
      </c>
      <c r="J12" s="16"/>
    </row>
    <row r="13" spans="1:10">
      <c r="A13" s="14" t="s">
        <v>0</v>
      </c>
      <c r="B13" s="15">
        <f>B2/$J2</f>
        <v>0.24116523400191023</v>
      </c>
      <c r="C13" s="15">
        <f t="shared" ref="C13:I13" si="0">C2/$J2</f>
        <v>0.15616045845272206</v>
      </c>
      <c r="D13" s="15">
        <f t="shared" si="0"/>
        <v>0.10203756765361349</v>
      </c>
      <c r="E13" s="15">
        <f t="shared" si="0"/>
        <v>0.10808659662527857</v>
      </c>
      <c r="F13" s="15">
        <f t="shared" si="0"/>
        <v>9.7421203438395415E-2</v>
      </c>
      <c r="G13" s="15">
        <f t="shared" si="0"/>
        <v>0.18369945877109201</v>
      </c>
      <c r="H13" s="15">
        <f t="shared" si="0"/>
        <v>4.8073861827443491E-2</v>
      </c>
      <c r="I13" s="15">
        <f t="shared" si="0"/>
        <v>6.3355619229544732E-2</v>
      </c>
      <c r="J13" s="17"/>
    </row>
    <row r="14" spans="1:10">
      <c r="A14" s="14" t="s">
        <v>1</v>
      </c>
      <c r="B14" s="15">
        <f t="shared" ref="B14:I14" si="1">B3/$J3</f>
        <v>0.22366815778771859</v>
      </c>
      <c r="C14" s="15">
        <f t="shared" si="1"/>
        <v>0.11535854683475667</v>
      </c>
      <c r="D14" s="15">
        <f t="shared" si="1"/>
        <v>0.15765216212552527</v>
      </c>
      <c r="E14" s="15">
        <f t="shared" si="1"/>
        <v>0.11196963535312458</v>
      </c>
      <c r="F14" s="15">
        <f t="shared" si="1"/>
        <v>0.10234512674528941</v>
      </c>
      <c r="G14" s="15">
        <f t="shared" si="1"/>
        <v>0.18300122000813338</v>
      </c>
      <c r="H14" s="15">
        <f t="shared" si="1"/>
        <v>4.690253490578826E-2</v>
      </c>
      <c r="I14" s="15">
        <f t="shared" si="1"/>
        <v>5.910261623966382E-2</v>
      </c>
      <c r="J14" s="17"/>
    </row>
    <row r="15" spans="1:10">
      <c r="A15" s="14" t="s">
        <v>2</v>
      </c>
      <c r="B15" s="15">
        <f t="shared" ref="B15:I15" si="2">B4/$J4</f>
        <v>0.30804501875781576</v>
      </c>
      <c r="C15" s="15">
        <f t="shared" si="2"/>
        <v>0.11754897874114215</v>
      </c>
      <c r="D15" s="15">
        <f t="shared" si="2"/>
        <v>0.12692788661942475</v>
      </c>
      <c r="E15" s="15">
        <f t="shared" si="2"/>
        <v>0.10004168403501459</v>
      </c>
      <c r="F15" s="15">
        <f t="shared" si="2"/>
        <v>0.11275531471446436</v>
      </c>
      <c r="G15" s="15">
        <f t="shared" si="2"/>
        <v>0.1200500208420175</v>
      </c>
      <c r="H15" s="15">
        <f t="shared" si="2"/>
        <v>5.0854522717799083E-2</v>
      </c>
      <c r="I15" s="15">
        <f t="shared" si="2"/>
        <v>6.3776573572321804E-2</v>
      </c>
      <c r="J15" s="17"/>
    </row>
    <row r="16" spans="1:10">
      <c r="A16" s="14" t="s">
        <v>3</v>
      </c>
      <c r="B16" s="15">
        <f t="shared" ref="B16:I16" si="3">B5/$J5</f>
        <v>0.26163944435963976</v>
      </c>
      <c r="C16" s="15">
        <f t="shared" si="3"/>
        <v>0.14852694245153411</v>
      </c>
      <c r="D16" s="15">
        <f t="shared" si="3"/>
        <v>0.21935582353839109</v>
      </c>
      <c r="E16" s="15">
        <f t="shared" si="3"/>
        <v>9.5099984735154935E-2</v>
      </c>
      <c r="F16" s="15">
        <f t="shared" si="3"/>
        <v>0.10319035261792092</v>
      </c>
      <c r="G16" s="15">
        <f t="shared" si="3"/>
        <v>6.8233857426347119E-2</v>
      </c>
      <c r="H16" s="15">
        <f t="shared" si="3"/>
        <v>4.3352159975576246E-2</v>
      </c>
      <c r="I16" s="15">
        <f t="shared" si="3"/>
        <v>6.0601434895435811E-2</v>
      </c>
      <c r="J16" s="17"/>
    </row>
    <row r="17" spans="1:10">
      <c r="A17" s="14" t="s">
        <v>4</v>
      </c>
      <c r="B17" s="15">
        <f t="shared" ref="B17:I17" si="4">B6/$J6</f>
        <v>0.30581459133296762</v>
      </c>
      <c r="C17" s="15">
        <f t="shared" si="4"/>
        <v>0.13192539769610531</v>
      </c>
      <c r="D17" s="15">
        <f t="shared" si="4"/>
        <v>0.15702139330773451</v>
      </c>
      <c r="E17" s="15">
        <f t="shared" si="4"/>
        <v>7.8304991771804722E-2</v>
      </c>
      <c r="F17" s="15">
        <f t="shared" si="4"/>
        <v>0.14646187602852442</v>
      </c>
      <c r="G17" s="15">
        <f t="shared" si="4"/>
        <v>7.5562260010970925E-2</v>
      </c>
      <c r="H17" s="15">
        <f t="shared" si="4"/>
        <v>4.566648381788261E-2</v>
      </c>
      <c r="I17" s="15">
        <f t="shared" si="4"/>
        <v>5.9243006034009872E-2</v>
      </c>
      <c r="J17" s="17"/>
    </row>
    <row r="18" spans="1:10">
      <c r="A18" s="14" t="s">
        <v>5</v>
      </c>
      <c r="B18" s="15">
        <f t="shared" ref="B18:I18" si="5">B7/$J7</f>
        <v>0.22204931769212352</v>
      </c>
      <c r="C18" s="15">
        <f t="shared" si="5"/>
        <v>0.14938951400526693</v>
      </c>
      <c r="D18" s="15">
        <f t="shared" si="5"/>
        <v>0.15896576490304046</v>
      </c>
      <c r="E18" s="15">
        <f t="shared" si="5"/>
        <v>0.10426143164950921</v>
      </c>
      <c r="F18" s="15">
        <f t="shared" si="5"/>
        <v>0.10031122815417765</v>
      </c>
      <c r="G18" s="15">
        <f t="shared" si="5"/>
        <v>0.1560928896337084</v>
      </c>
      <c r="H18" s="15">
        <f t="shared" si="5"/>
        <v>4.6803926262868084E-2</v>
      </c>
      <c r="I18" s="15">
        <f t="shared" si="5"/>
        <v>6.2125927699305722E-2</v>
      </c>
      <c r="J18" s="17"/>
    </row>
    <row r="19" spans="1:10">
      <c r="A19" s="14" t="s">
        <v>6</v>
      </c>
      <c r="B19" s="15">
        <f t="shared" ref="B19:I19" si="6">B8/$J8</f>
        <v>0.25802825947334618</v>
      </c>
      <c r="C19" s="15">
        <f t="shared" si="6"/>
        <v>0.12636480411046885</v>
      </c>
      <c r="D19" s="15">
        <f t="shared" si="6"/>
        <v>0.16088631984585741</v>
      </c>
      <c r="E19" s="15">
        <f t="shared" si="6"/>
        <v>0.11624919717405266</v>
      </c>
      <c r="F19" s="15">
        <f t="shared" si="6"/>
        <v>0.10452793834296724</v>
      </c>
      <c r="G19" s="15">
        <f t="shared" si="6"/>
        <v>0.12010276172125883</v>
      </c>
      <c r="H19" s="15">
        <f t="shared" si="6"/>
        <v>4.6082209377007063E-2</v>
      </c>
      <c r="I19" s="15">
        <f t="shared" si="6"/>
        <v>6.7758509955041749E-2</v>
      </c>
      <c r="J19" s="17"/>
    </row>
    <row r="20" spans="1:10">
      <c r="A20" s="14" t="s">
        <v>7</v>
      </c>
      <c r="B20" s="15">
        <f t="shared" ref="B20:I20" si="7">B9/$J9</f>
        <v>0.23760793092420851</v>
      </c>
      <c r="C20" s="15">
        <f t="shared" si="7"/>
        <v>0.13063639270866645</v>
      </c>
      <c r="D20" s="15">
        <f t="shared" si="7"/>
        <v>0.1440677966101695</v>
      </c>
      <c r="E20" s="15">
        <f t="shared" si="7"/>
        <v>0.12743843939878477</v>
      </c>
      <c r="F20" s="15">
        <f t="shared" si="7"/>
        <v>9.7537575951391106E-2</v>
      </c>
      <c r="G20" s="15">
        <f t="shared" si="7"/>
        <v>0.1538215542053086</v>
      </c>
      <c r="H20" s="15">
        <f t="shared" si="7"/>
        <v>4.9568276303165973E-2</v>
      </c>
      <c r="I20" s="15">
        <f t="shared" si="7"/>
        <v>5.9322033898305086E-2</v>
      </c>
      <c r="J2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8A03-28F8-694C-81A7-26A8FFC30084}">
  <dimension ref="A1:P65"/>
  <sheetViews>
    <sheetView workbookViewId="0">
      <selection activeCell="F25" sqref="F25"/>
    </sheetView>
  </sheetViews>
  <sheetFormatPr defaultColWidth="11" defaultRowHeight="15.75"/>
  <cols>
    <col min="1" max="2" width="10.625" style="30" customWidth="1"/>
    <col min="3" max="7" width="10.625" customWidth="1"/>
    <col min="8" max="9" width="10.625" style="30" customWidth="1"/>
    <col min="10" max="12" width="10.625" customWidth="1"/>
  </cols>
  <sheetData>
    <row r="1" spans="1:16">
      <c r="A1" s="41" t="s">
        <v>200</v>
      </c>
      <c r="B1" s="41"/>
      <c r="C1" s="41"/>
      <c r="D1" s="41"/>
      <c r="E1" s="42"/>
      <c r="F1" s="29"/>
      <c r="H1" s="40" t="s">
        <v>201</v>
      </c>
      <c r="I1" s="40"/>
      <c r="J1" s="40"/>
      <c r="K1" s="40"/>
      <c r="L1" s="40"/>
    </row>
    <row r="2" spans="1:16">
      <c r="A2" s="28" t="s">
        <v>199</v>
      </c>
      <c r="B2" s="28" t="s">
        <v>198</v>
      </c>
      <c r="C2" s="28" t="s">
        <v>142</v>
      </c>
      <c r="D2" s="28" t="s">
        <v>143</v>
      </c>
      <c r="E2" s="28" t="s">
        <v>144</v>
      </c>
      <c r="H2" s="28" t="s">
        <v>199</v>
      </c>
      <c r="I2" s="28" t="s">
        <v>198</v>
      </c>
      <c r="J2" s="28" t="s">
        <v>142</v>
      </c>
      <c r="K2" s="28" t="s">
        <v>143</v>
      </c>
      <c r="L2" s="28" t="s">
        <v>144</v>
      </c>
      <c r="M2" s="28" t="s">
        <v>142</v>
      </c>
      <c r="N2" s="28" t="s">
        <v>143</v>
      </c>
      <c r="O2" s="28" t="s">
        <v>144</v>
      </c>
      <c r="P2" s="28" t="s">
        <v>149</v>
      </c>
    </row>
    <row r="3" spans="1:16">
      <c r="A3" s="28" t="s">
        <v>0</v>
      </c>
      <c r="B3" s="28" t="s">
        <v>149</v>
      </c>
      <c r="C3" s="11">
        <v>30</v>
      </c>
      <c r="D3" s="11">
        <v>19</v>
      </c>
      <c r="E3" s="11">
        <v>19</v>
      </c>
      <c r="H3" s="28" t="s">
        <v>0</v>
      </c>
      <c r="I3" s="28" t="s">
        <v>149</v>
      </c>
      <c r="J3" s="11">
        <v>0.44117647058823528</v>
      </c>
      <c r="K3" s="11">
        <v>0.27941176470588236</v>
      </c>
      <c r="L3" s="11">
        <v>0.27941176470588236</v>
      </c>
      <c r="M3" s="11">
        <f>AVERAGE(J3:J10)</f>
        <v>0.59031389728206696</v>
      </c>
      <c r="N3" s="11">
        <f t="shared" ref="N3:O3" si="0">AVERAGE(K3:K10)</f>
        <v>0.23093554392172147</v>
      </c>
      <c r="O3" s="11">
        <f t="shared" si="0"/>
        <v>0.17875055879621157</v>
      </c>
      <c r="P3" s="28" t="s">
        <v>148</v>
      </c>
    </row>
    <row r="4" spans="1:16">
      <c r="A4" s="28" t="s">
        <v>1</v>
      </c>
      <c r="B4" s="28" t="s">
        <v>149</v>
      </c>
      <c r="C4" s="11">
        <v>119</v>
      </c>
      <c r="D4" s="11">
        <v>43</v>
      </c>
      <c r="E4" s="11">
        <v>25</v>
      </c>
      <c r="H4" s="28" t="s">
        <v>1</v>
      </c>
      <c r="I4" s="28" t="s">
        <v>149</v>
      </c>
      <c r="J4" s="11">
        <v>0.63636363636363635</v>
      </c>
      <c r="K4" s="11">
        <v>0.22994652406417113</v>
      </c>
      <c r="L4" s="11">
        <v>0.13368983957219252</v>
      </c>
      <c r="M4" s="11">
        <f>_xlfn.STDEV.S(J3:J10)/SQRT(COUNT(J3:J10))</f>
        <v>3.3621356340907578E-2</v>
      </c>
      <c r="N4" s="11">
        <f t="shared" ref="N4" si="1">_xlfn.STDEV.S(K3:K10)/SQRT(COUNT(K3:K10))</f>
        <v>1.5420282305175248E-2</v>
      </c>
      <c r="O4" s="11">
        <f>_xlfn.STDEV.S(L3:L10)/SQRT(COUNT(L3:L10))</f>
        <v>2.2486879613430752E-2</v>
      </c>
      <c r="P4" s="28" t="s">
        <v>136</v>
      </c>
    </row>
    <row r="5" spans="1:16">
      <c r="A5" s="28" t="s">
        <v>2</v>
      </c>
      <c r="B5" s="28" t="s">
        <v>149</v>
      </c>
      <c r="C5" s="11">
        <v>49</v>
      </c>
      <c r="D5" s="11">
        <v>24</v>
      </c>
      <c r="E5" s="11">
        <v>18</v>
      </c>
      <c r="H5" s="28" t="s">
        <v>2</v>
      </c>
      <c r="I5" s="28" t="s">
        <v>149</v>
      </c>
      <c r="J5" s="11">
        <v>0.53846153846153844</v>
      </c>
      <c r="K5" s="11">
        <v>0.26373626373626374</v>
      </c>
      <c r="L5" s="11">
        <v>0.19780219780219779</v>
      </c>
    </row>
    <row r="6" spans="1:16">
      <c r="A6" s="28" t="s">
        <v>3</v>
      </c>
      <c r="B6" s="28" t="s">
        <v>149</v>
      </c>
      <c r="C6" s="11">
        <v>55</v>
      </c>
      <c r="D6" s="11">
        <v>17</v>
      </c>
      <c r="E6" s="11">
        <v>11</v>
      </c>
      <c r="H6" s="28" t="s">
        <v>3</v>
      </c>
      <c r="I6" s="28" t="s">
        <v>149</v>
      </c>
      <c r="J6" s="11">
        <v>0.66265060240963858</v>
      </c>
      <c r="K6" s="11">
        <v>0.20481927710843373</v>
      </c>
      <c r="L6" s="11">
        <v>0.13253012048192772</v>
      </c>
    </row>
    <row r="7" spans="1:16">
      <c r="A7" s="28" t="s">
        <v>4</v>
      </c>
      <c r="B7" s="28" t="s">
        <v>149</v>
      </c>
      <c r="C7" s="11">
        <v>114</v>
      </c>
      <c r="D7" s="11">
        <v>36</v>
      </c>
      <c r="E7" s="11">
        <v>46</v>
      </c>
      <c r="H7" s="28" t="s">
        <v>4</v>
      </c>
      <c r="I7" s="28" t="s">
        <v>149</v>
      </c>
      <c r="J7" s="11">
        <v>0.58163265306122447</v>
      </c>
      <c r="K7" s="11">
        <v>0.18367346938775511</v>
      </c>
      <c r="L7" s="11">
        <v>0.23469387755102042</v>
      </c>
    </row>
    <row r="8" spans="1:16">
      <c r="A8" s="28" t="s">
        <v>5</v>
      </c>
      <c r="B8" s="28" t="s">
        <v>149</v>
      </c>
      <c r="C8" s="11">
        <v>101</v>
      </c>
      <c r="D8" s="11">
        <v>25</v>
      </c>
      <c r="E8" s="11">
        <v>11</v>
      </c>
      <c r="H8" s="28" t="s">
        <v>5</v>
      </c>
      <c r="I8" s="28" t="s">
        <v>149</v>
      </c>
      <c r="J8" s="11">
        <v>0.73722627737226276</v>
      </c>
      <c r="K8" s="11">
        <v>0.18248175182481752</v>
      </c>
      <c r="L8" s="11">
        <v>8.0291970802919707E-2</v>
      </c>
    </row>
    <row r="9" spans="1:16">
      <c r="A9" s="28" t="s">
        <v>6</v>
      </c>
      <c r="B9" s="28" t="s">
        <v>149</v>
      </c>
      <c r="C9" s="11">
        <v>61</v>
      </c>
      <c r="D9" s="11">
        <v>36</v>
      </c>
      <c r="E9" s="11">
        <v>25</v>
      </c>
      <c r="H9" s="28" t="s">
        <v>6</v>
      </c>
      <c r="I9" s="28" t="s">
        <v>149</v>
      </c>
      <c r="J9" s="11">
        <v>0.5</v>
      </c>
      <c r="K9" s="11">
        <v>0.29508196721311475</v>
      </c>
      <c r="L9" s="11">
        <v>0.20491803278688525</v>
      </c>
    </row>
    <row r="10" spans="1:16">
      <c r="A10" s="28" t="s">
        <v>7</v>
      </c>
      <c r="B10" s="28" t="s">
        <v>149</v>
      </c>
      <c r="C10" s="11">
        <v>75</v>
      </c>
      <c r="D10" s="11">
        <v>25</v>
      </c>
      <c r="E10" s="11">
        <v>20</v>
      </c>
      <c r="H10" s="28" t="s">
        <v>7</v>
      </c>
      <c r="I10" s="28" t="s">
        <v>149</v>
      </c>
      <c r="J10" s="11">
        <v>0.625</v>
      </c>
      <c r="K10" s="11">
        <v>0.20833333333333334</v>
      </c>
      <c r="L10" s="11">
        <v>0.16666666666666666</v>
      </c>
    </row>
    <row r="11" spans="1:16">
      <c r="A11" s="28" t="s">
        <v>0</v>
      </c>
      <c r="B11" s="28" t="s">
        <v>12</v>
      </c>
      <c r="C11" s="11">
        <v>63</v>
      </c>
      <c r="D11" s="11">
        <v>0</v>
      </c>
      <c r="E11" s="11">
        <v>0</v>
      </c>
      <c r="H11" s="28" t="s">
        <v>0</v>
      </c>
      <c r="I11" s="28" t="s">
        <v>12</v>
      </c>
      <c r="J11" s="11">
        <v>1</v>
      </c>
      <c r="K11" s="11">
        <v>0</v>
      </c>
      <c r="L11" s="11">
        <v>0</v>
      </c>
    </row>
    <row r="12" spans="1:16">
      <c r="A12" s="28" t="s">
        <v>1</v>
      </c>
      <c r="B12" s="28" t="s">
        <v>12</v>
      </c>
      <c r="C12" s="11">
        <v>60</v>
      </c>
      <c r="D12" s="11">
        <v>1</v>
      </c>
      <c r="E12" s="11">
        <v>0</v>
      </c>
      <c r="H12" s="28" t="s">
        <v>1</v>
      </c>
      <c r="I12" s="28" t="s">
        <v>12</v>
      </c>
      <c r="J12" s="11">
        <v>0.98360655737704916</v>
      </c>
      <c r="K12" s="11">
        <v>1.6393442622950821E-2</v>
      </c>
      <c r="L12" s="11">
        <v>0</v>
      </c>
    </row>
    <row r="13" spans="1:16">
      <c r="A13" s="28" t="s">
        <v>2</v>
      </c>
      <c r="B13" s="28" t="s">
        <v>12</v>
      </c>
      <c r="C13" s="11">
        <v>60</v>
      </c>
      <c r="D13" s="11">
        <v>1</v>
      </c>
      <c r="E13" s="11">
        <v>0</v>
      </c>
      <c r="H13" s="28" t="s">
        <v>2</v>
      </c>
      <c r="I13" s="28" t="s">
        <v>12</v>
      </c>
      <c r="J13" s="11">
        <v>0.98360655737704916</v>
      </c>
      <c r="K13" s="11">
        <v>1.6393442622950821E-2</v>
      </c>
      <c r="L13" s="11">
        <v>0</v>
      </c>
    </row>
    <row r="14" spans="1:16">
      <c r="A14" s="28" t="s">
        <v>3</v>
      </c>
      <c r="B14" s="28" t="s">
        <v>12</v>
      </c>
      <c r="C14" s="11">
        <v>85</v>
      </c>
      <c r="D14" s="11">
        <v>0</v>
      </c>
      <c r="E14" s="11">
        <v>0</v>
      </c>
      <c r="H14" s="28" t="s">
        <v>3</v>
      </c>
      <c r="I14" s="28" t="s">
        <v>12</v>
      </c>
      <c r="J14" s="11">
        <v>1</v>
      </c>
      <c r="K14" s="11">
        <v>0</v>
      </c>
      <c r="L14" s="11">
        <v>0</v>
      </c>
    </row>
    <row r="15" spans="1:16">
      <c r="A15" s="28" t="s">
        <v>4</v>
      </c>
      <c r="B15" s="28" t="s">
        <v>12</v>
      </c>
      <c r="C15" s="11">
        <v>112</v>
      </c>
      <c r="D15" s="11">
        <v>0</v>
      </c>
      <c r="E15" s="11">
        <v>0</v>
      </c>
      <c r="H15" s="28" t="s">
        <v>4</v>
      </c>
      <c r="I15" s="28" t="s">
        <v>12</v>
      </c>
      <c r="J15" s="11">
        <v>1</v>
      </c>
      <c r="K15" s="11">
        <v>0</v>
      </c>
      <c r="L15" s="11">
        <v>0</v>
      </c>
    </row>
    <row r="16" spans="1:16">
      <c r="A16" s="28" t="s">
        <v>5</v>
      </c>
      <c r="B16" s="28" t="s">
        <v>12</v>
      </c>
      <c r="C16" s="11">
        <v>50</v>
      </c>
      <c r="D16" s="11">
        <v>0</v>
      </c>
      <c r="E16" s="11">
        <v>0</v>
      </c>
      <c r="H16" s="28" t="s">
        <v>5</v>
      </c>
      <c r="I16" s="28" t="s">
        <v>12</v>
      </c>
      <c r="J16" s="11">
        <v>1</v>
      </c>
      <c r="K16" s="11">
        <v>0</v>
      </c>
      <c r="L16" s="11">
        <v>0</v>
      </c>
    </row>
    <row r="17" spans="1:12">
      <c r="A17" s="28" t="s">
        <v>6</v>
      </c>
      <c r="B17" s="28" t="s">
        <v>12</v>
      </c>
      <c r="C17" s="11">
        <v>47</v>
      </c>
      <c r="D17" s="11">
        <v>0</v>
      </c>
      <c r="E17" s="11">
        <v>0</v>
      </c>
      <c r="H17" s="28" t="s">
        <v>6</v>
      </c>
      <c r="I17" s="28" t="s">
        <v>12</v>
      </c>
      <c r="J17" s="11">
        <v>1</v>
      </c>
      <c r="K17" s="11">
        <v>0</v>
      </c>
      <c r="L17" s="11">
        <v>0</v>
      </c>
    </row>
    <row r="18" spans="1:12">
      <c r="A18" s="28" t="s">
        <v>7</v>
      </c>
      <c r="B18" s="28" t="s">
        <v>12</v>
      </c>
      <c r="C18" s="11">
        <v>48</v>
      </c>
      <c r="D18" s="11">
        <v>1</v>
      </c>
      <c r="E18" s="11">
        <v>0</v>
      </c>
      <c r="H18" s="28" t="s">
        <v>7</v>
      </c>
      <c r="I18" s="28" t="s">
        <v>12</v>
      </c>
      <c r="J18" s="11">
        <v>0.97959183673469385</v>
      </c>
      <c r="K18" s="11">
        <v>2.0408163265306121E-2</v>
      </c>
      <c r="L18" s="11">
        <v>0</v>
      </c>
    </row>
    <row r="19" spans="1:12">
      <c r="A19" s="28" t="s">
        <v>0</v>
      </c>
      <c r="B19" s="28" t="s">
        <v>14</v>
      </c>
      <c r="C19" s="11">
        <v>0</v>
      </c>
      <c r="D19" s="11">
        <v>0</v>
      </c>
      <c r="E19" s="11">
        <v>1</v>
      </c>
      <c r="H19" s="28" t="s">
        <v>0</v>
      </c>
      <c r="I19" s="28" t="s">
        <v>14</v>
      </c>
      <c r="J19" s="11">
        <v>0</v>
      </c>
      <c r="K19" s="11">
        <v>0</v>
      </c>
      <c r="L19" s="11">
        <v>1</v>
      </c>
    </row>
    <row r="20" spans="1:12">
      <c r="A20" s="28" t="s">
        <v>1</v>
      </c>
      <c r="B20" s="28" t="s">
        <v>14</v>
      </c>
      <c r="C20" s="11">
        <v>10</v>
      </c>
      <c r="D20" s="11">
        <v>0</v>
      </c>
      <c r="E20" s="11">
        <v>4</v>
      </c>
      <c r="H20" s="28" t="s">
        <v>1</v>
      </c>
      <c r="I20" s="28" t="s">
        <v>14</v>
      </c>
      <c r="J20" s="11">
        <v>0.7142857142857143</v>
      </c>
      <c r="K20" s="11">
        <v>0</v>
      </c>
      <c r="L20" s="11">
        <v>0.2857142857142857</v>
      </c>
    </row>
    <row r="21" spans="1:12">
      <c r="A21" s="28" t="s">
        <v>2</v>
      </c>
      <c r="B21" s="28" t="s">
        <v>14</v>
      </c>
      <c r="C21" s="11">
        <v>1</v>
      </c>
      <c r="D21" s="11">
        <v>2</v>
      </c>
      <c r="E21" s="11">
        <v>1</v>
      </c>
      <c r="H21" s="28" t="s">
        <v>2</v>
      </c>
      <c r="I21" s="28" t="s">
        <v>14</v>
      </c>
      <c r="J21" s="11">
        <v>0.25</v>
      </c>
      <c r="K21" s="11">
        <v>0.5</v>
      </c>
      <c r="L21" s="11">
        <v>0.25</v>
      </c>
    </row>
    <row r="22" spans="1:12">
      <c r="A22" s="28" t="s">
        <v>3</v>
      </c>
      <c r="B22" s="28" t="s">
        <v>14</v>
      </c>
      <c r="C22" s="11">
        <v>4</v>
      </c>
      <c r="D22" s="11">
        <v>6</v>
      </c>
      <c r="E22" s="11">
        <v>5</v>
      </c>
      <c r="H22" s="28" t="s">
        <v>3</v>
      </c>
      <c r="I22" s="28" t="s">
        <v>14</v>
      </c>
      <c r="J22" s="11">
        <v>0.26666666666666666</v>
      </c>
      <c r="K22" s="11">
        <v>0.4</v>
      </c>
      <c r="L22" s="11">
        <v>0.33333333333333331</v>
      </c>
    </row>
    <row r="23" spans="1:12">
      <c r="A23" s="28" t="s">
        <v>4</v>
      </c>
      <c r="B23" s="28" t="s">
        <v>14</v>
      </c>
      <c r="C23" s="11">
        <v>1</v>
      </c>
      <c r="D23" s="11">
        <v>2</v>
      </c>
      <c r="E23" s="11">
        <v>5</v>
      </c>
      <c r="H23" s="28" t="s">
        <v>4</v>
      </c>
      <c r="I23" s="28" t="s">
        <v>14</v>
      </c>
      <c r="J23" s="11">
        <v>0.125</v>
      </c>
      <c r="K23" s="11">
        <v>0.25</v>
      </c>
      <c r="L23" s="11">
        <v>0.625</v>
      </c>
    </row>
    <row r="24" spans="1:12">
      <c r="A24" s="28" t="s">
        <v>5</v>
      </c>
      <c r="B24" s="28" t="s">
        <v>14</v>
      </c>
      <c r="C24" s="11">
        <v>0</v>
      </c>
      <c r="D24" s="11">
        <v>0</v>
      </c>
      <c r="E24" s="11">
        <v>1</v>
      </c>
      <c r="H24" s="28" t="s">
        <v>5</v>
      </c>
      <c r="I24" s="28" t="s">
        <v>14</v>
      </c>
      <c r="J24" s="11">
        <v>0</v>
      </c>
      <c r="K24" s="11">
        <v>0</v>
      </c>
      <c r="L24" s="11">
        <v>1</v>
      </c>
    </row>
    <row r="25" spans="1:12">
      <c r="A25" s="28" t="s">
        <v>6</v>
      </c>
      <c r="B25" s="28" t="s">
        <v>14</v>
      </c>
      <c r="C25" s="11">
        <v>2</v>
      </c>
      <c r="D25" s="11">
        <v>1</v>
      </c>
      <c r="E25" s="11">
        <v>0</v>
      </c>
      <c r="H25" s="28" t="s">
        <v>6</v>
      </c>
      <c r="I25" s="28" t="s">
        <v>14</v>
      </c>
      <c r="J25" s="11">
        <v>0.66666666666666663</v>
      </c>
      <c r="K25" s="11">
        <v>0.33333333333333331</v>
      </c>
      <c r="L25" s="11">
        <v>0</v>
      </c>
    </row>
    <row r="26" spans="1:12">
      <c r="A26" s="28" t="s">
        <v>0</v>
      </c>
      <c r="B26" s="28" t="s">
        <v>11</v>
      </c>
      <c r="C26" s="11">
        <v>2</v>
      </c>
      <c r="D26" s="11">
        <v>13</v>
      </c>
      <c r="E26" s="11">
        <v>42</v>
      </c>
      <c r="H26" s="28" t="s">
        <v>0</v>
      </c>
      <c r="I26" s="28" t="s">
        <v>11</v>
      </c>
      <c r="J26" s="11">
        <v>3.5087719298245612E-2</v>
      </c>
      <c r="K26" s="11">
        <v>0.22807017543859648</v>
      </c>
      <c r="L26" s="11">
        <v>0.73684210526315785</v>
      </c>
    </row>
    <row r="27" spans="1:12">
      <c r="A27" s="28" t="s">
        <v>1</v>
      </c>
      <c r="B27" s="28" t="s">
        <v>11</v>
      </c>
      <c r="C27" s="11">
        <v>12</v>
      </c>
      <c r="D27" s="11">
        <v>20</v>
      </c>
      <c r="E27" s="11">
        <v>26</v>
      </c>
      <c r="H27" s="28" t="s">
        <v>1</v>
      </c>
      <c r="I27" s="28" t="s">
        <v>11</v>
      </c>
      <c r="J27" s="11">
        <v>0.20689655172413793</v>
      </c>
      <c r="K27" s="11">
        <v>0.34482758620689657</v>
      </c>
      <c r="L27" s="11">
        <v>0.44827586206896552</v>
      </c>
    </row>
    <row r="28" spans="1:12">
      <c r="A28" s="28" t="s">
        <v>2</v>
      </c>
      <c r="B28" s="28" t="s">
        <v>11</v>
      </c>
      <c r="C28" s="11">
        <v>3</v>
      </c>
      <c r="D28" s="11">
        <v>24</v>
      </c>
      <c r="E28" s="11">
        <v>23</v>
      </c>
      <c r="H28" s="28" t="s">
        <v>2</v>
      </c>
      <c r="I28" s="28" t="s">
        <v>11</v>
      </c>
      <c r="J28" s="11">
        <v>0.06</v>
      </c>
      <c r="K28" s="11">
        <v>0.48</v>
      </c>
      <c r="L28" s="11">
        <v>0.46</v>
      </c>
    </row>
    <row r="29" spans="1:12">
      <c r="A29" s="28" t="s">
        <v>3</v>
      </c>
      <c r="B29" s="28" t="s">
        <v>11</v>
      </c>
      <c r="C29" s="11">
        <v>2</v>
      </c>
      <c r="D29" s="11">
        <v>40</v>
      </c>
      <c r="E29" s="11">
        <v>47</v>
      </c>
      <c r="H29" s="28" t="s">
        <v>3</v>
      </c>
      <c r="I29" s="28" t="s">
        <v>11</v>
      </c>
      <c r="J29" s="11">
        <v>2.247191011235955E-2</v>
      </c>
      <c r="K29" s="11">
        <v>0.449438202247191</v>
      </c>
      <c r="L29" s="11">
        <v>0.5280898876404494</v>
      </c>
    </row>
    <row r="30" spans="1:12">
      <c r="A30" s="28" t="s">
        <v>4</v>
      </c>
      <c r="B30" s="28" t="s">
        <v>11</v>
      </c>
      <c r="C30" s="11">
        <v>4</v>
      </c>
      <c r="D30" s="11">
        <v>34</v>
      </c>
      <c r="E30" s="11">
        <v>28</v>
      </c>
      <c r="H30" s="28" t="s">
        <v>4</v>
      </c>
      <c r="I30" s="28" t="s">
        <v>11</v>
      </c>
      <c r="J30" s="11">
        <v>6.0606060606060608E-2</v>
      </c>
      <c r="K30" s="11">
        <v>0.51515151515151514</v>
      </c>
      <c r="L30" s="11">
        <v>0.42424242424242425</v>
      </c>
    </row>
    <row r="31" spans="1:12">
      <c r="A31" s="28" t="s">
        <v>5</v>
      </c>
      <c r="B31" s="28" t="s">
        <v>11</v>
      </c>
      <c r="C31" s="11">
        <v>20</v>
      </c>
      <c r="D31" s="11">
        <v>46</v>
      </c>
      <c r="E31" s="11">
        <v>57</v>
      </c>
      <c r="H31" s="28" t="s">
        <v>5</v>
      </c>
      <c r="I31" s="28" t="s">
        <v>11</v>
      </c>
      <c r="J31" s="11">
        <v>0.16260162601626016</v>
      </c>
      <c r="K31" s="11">
        <v>0.37398373983739835</v>
      </c>
      <c r="L31" s="11">
        <v>0.46341463414634149</v>
      </c>
    </row>
    <row r="32" spans="1:12">
      <c r="A32" s="28" t="s">
        <v>6</v>
      </c>
      <c r="B32" s="28" t="s">
        <v>11</v>
      </c>
      <c r="C32" s="11">
        <v>3</v>
      </c>
      <c r="D32" s="11">
        <v>17</v>
      </c>
      <c r="E32" s="11">
        <v>42</v>
      </c>
      <c r="H32" s="28" t="s">
        <v>6</v>
      </c>
      <c r="I32" s="28" t="s">
        <v>11</v>
      </c>
      <c r="J32" s="11">
        <v>4.8387096774193547E-2</v>
      </c>
      <c r="K32" s="11">
        <v>0.27419354838709675</v>
      </c>
      <c r="L32" s="11">
        <v>0.67741935483870963</v>
      </c>
    </row>
    <row r="33" spans="1:12">
      <c r="A33" s="28" t="s">
        <v>7</v>
      </c>
      <c r="B33" s="28" t="s">
        <v>11</v>
      </c>
      <c r="C33" s="11">
        <v>6</v>
      </c>
      <c r="D33" s="11">
        <v>11</v>
      </c>
      <c r="E33" s="11">
        <v>34</v>
      </c>
      <c r="H33" s="28" t="s">
        <v>7</v>
      </c>
      <c r="I33" s="28" t="s">
        <v>11</v>
      </c>
      <c r="J33" s="11">
        <v>0.11764705882352941</v>
      </c>
      <c r="K33" s="11">
        <v>0.21568627450980393</v>
      </c>
      <c r="L33" s="11">
        <v>0.66666666666666663</v>
      </c>
    </row>
    <row r="34" spans="1:12">
      <c r="A34" s="28" t="s">
        <v>0</v>
      </c>
      <c r="B34" s="28" t="s">
        <v>10</v>
      </c>
      <c r="C34" s="11">
        <v>6</v>
      </c>
      <c r="D34" s="11">
        <v>38</v>
      </c>
      <c r="E34" s="11">
        <v>38</v>
      </c>
      <c r="H34" s="28" t="s">
        <v>0</v>
      </c>
      <c r="I34" s="28" t="s">
        <v>10</v>
      </c>
      <c r="J34" s="11">
        <v>7.3170731707317069E-2</v>
      </c>
      <c r="K34" s="11">
        <v>0.46341463414634149</v>
      </c>
      <c r="L34" s="11">
        <v>0.46341463414634149</v>
      </c>
    </row>
    <row r="35" spans="1:12">
      <c r="A35" s="28" t="s">
        <v>1</v>
      </c>
      <c r="B35" s="28" t="s">
        <v>10</v>
      </c>
      <c r="C35" s="11">
        <v>11</v>
      </c>
      <c r="D35" s="11">
        <v>54</v>
      </c>
      <c r="E35" s="11">
        <v>47</v>
      </c>
      <c r="H35" s="28" t="s">
        <v>1</v>
      </c>
      <c r="I35" s="28" t="s">
        <v>10</v>
      </c>
      <c r="J35" s="11">
        <v>9.8214285714285712E-2</v>
      </c>
      <c r="K35" s="11">
        <v>0.48214285714285715</v>
      </c>
      <c r="L35" s="11">
        <v>0.41964285714285715</v>
      </c>
    </row>
    <row r="36" spans="1:12">
      <c r="A36" s="28" t="s">
        <v>2</v>
      </c>
      <c r="B36" s="28" t="s">
        <v>10</v>
      </c>
      <c r="C36" s="11">
        <v>4</v>
      </c>
      <c r="D36" s="11">
        <v>29</v>
      </c>
      <c r="E36" s="11">
        <v>23</v>
      </c>
      <c r="H36" s="28" t="s">
        <v>2</v>
      </c>
      <c r="I36" s="28" t="s">
        <v>10</v>
      </c>
      <c r="J36" s="11">
        <v>7.1428571428571425E-2</v>
      </c>
      <c r="K36" s="11">
        <v>0.5178571428571429</v>
      </c>
      <c r="L36" s="11">
        <v>0.4107142857142857</v>
      </c>
    </row>
    <row r="37" spans="1:12">
      <c r="A37" s="28" t="s">
        <v>3</v>
      </c>
      <c r="B37" s="28" t="s">
        <v>10</v>
      </c>
      <c r="C37" s="11">
        <v>4</v>
      </c>
      <c r="D37" s="11">
        <v>42</v>
      </c>
      <c r="E37" s="11">
        <v>22</v>
      </c>
      <c r="H37" s="28" t="s">
        <v>3</v>
      </c>
      <c r="I37" s="28" t="s">
        <v>10</v>
      </c>
      <c r="J37" s="11">
        <v>5.8823529411764705E-2</v>
      </c>
      <c r="K37" s="11">
        <v>0.61764705882352944</v>
      </c>
      <c r="L37" s="11">
        <v>0.3235294117647059</v>
      </c>
    </row>
    <row r="38" spans="1:12">
      <c r="A38" s="28" t="s">
        <v>4</v>
      </c>
      <c r="B38" s="28" t="s">
        <v>10</v>
      </c>
      <c r="C38" s="11">
        <v>11</v>
      </c>
      <c r="D38" s="11">
        <v>87</v>
      </c>
      <c r="E38" s="11">
        <v>45</v>
      </c>
      <c r="H38" s="28" t="s">
        <v>4</v>
      </c>
      <c r="I38" s="28" t="s">
        <v>10</v>
      </c>
      <c r="J38" s="11">
        <v>7.6923076923076927E-2</v>
      </c>
      <c r="K38" s="11">
        <v>0.60839160839160844</v>
      </c>
      <c r="L38" s="11">
        <v>0.31468531468531469</v>
      </c>
    </row>
    <row r="39" spans="1:12">
      <c r="A39" s="28" t="s">
        <v>5</v>
      </c>
      <c r="B39" s="28" t="s">
        <v>10</v>
      </c>
      <c r="C39" s="11">
        <v>7</v>
      </c>
      <c r="D39" s="11">
        <v>53</v>
      </c>
      <c r="E39" s="11">
        <v>25</v>
      </c>
      <c r="H39" s="28" t="s">
        <v>5</v>
      </c>
      <c r="I39" s="28" t="s">
        <v>10</v>
      </c>
      <c r="J39" s="11">
        <v>8.2352941176470587E-2</v>
      </c>
      <c r="K39" s="11">
        <v>0.62352941176470589</v>
      </c>
      <c r="L39" s="11">
        <v>0.29411764705882354</v>
      </c>
    </row>
    <row r="40" spans="1:12">
      <c r="A40" s="28" t="s">
        <v>6</v>
      </c>
      <c r="B40" s="28" t="s">
        <v>10</v>
      </c>
      <c r="C40" s="11">
        <v>3</v>
      </c>
      <c r="D40" s="11">
        <v>56</v>
      </c>
      <c r="E40" s="11">
        <v>37</v>
      </c>
      <c r="H40" s="28" t="s">
        <v>6</v>
      </c>
      <c r="I40" s="28" t="s">
        <v>10</v>
      </c>
      <c r="J40" s="11">
        <v>3.125E-2</v>
      </c>
      <c r="K40" s="11">
        <v>0.58333333333333337</v>
      </c>
      <c r="L40" s="11">
        <v>0.38541666666666669</v>
      </c>
    </row>
    <row r="41" spans="1:12">
      <c r="A41" s="28" t="s">
        <v>7</v>
      </c>
      <c r="B41" s="28" t="s">
        <v>10</v>
      </c>
      <c r="C41" s="11">
        <v>8</v>
      </c>
      <c r="D41" s="11">
        <v>38</v>
      </c>
      <c r="E41" s="11">
        <v>28</v>
      </c>
      <c r="H41" s="28" t="s">
        <v>7</v>
      </c>
      <c r="I41" s="28" t="s">
        <v>10</v>
      </c>
      <c r="J41" s="11">
        <v>0.10810810810810811</v>
      </c>
      <c r="K41" s="11">
        <v>0.51351351351351349</v>
      </c>
      <c r="L41" s="11">
        <v>0.3783783783783784</v>
      </c>
    </row>
    <row r="42" spans="1:12">
      <c r="A42" s="28" t="s">
        <v>0</v>
      </c>
      <c r="B42" s="28" t="s">
        <v>9</v>
      </c>
      <c r="C42" s="11">
        <v>95</v>
      </c>
      <c r="D42" s="11">
        <v>8</v>
      </c>
      <c r="E42" s="11">
        <v>3</v>
      </c>
      <c r="H42" s="28" t="s">
        <v>0</v>
      </c>
      <c r="I42" s="28" t="s">
        <v>9</v>
      </c>
      <c r="J42" s="11">
        <v>0.89622641509433965</v>
      </c>
      <c r="K42" s="11">
        <v>7.5471698113207544E-2</v>
      </c>
      <c r="L42" s="11">
        <v>2.8301886792452831E-2</v>
      </c>
    </row>
    <row r="43" spans="1:12">
      <c r="A43" s="28" t="s">
        <v>1</v>
      </c>
      <c r="B43" s="28" t="s">
        <v>9</v>
      </c>
      <c r="C43" s="11">
        <v>111</v>
      </c>
      <c r="D43" s="11">
        <v>9</v>
      </c>
      <c r="E43" s="11">
        <v>0</v>
      </c>
      <c r="H43" s="28" t="s">
        <v>1</v>
      </c>
      <c r="I43" s="28" t="s">
        <v>9</v>
      </c>
      <c r="J43" s="11">
        <v>0.92500000000000004</v>
      </c>
      <c r="K43" s="11">
        <v>7.4999999999999997E-2</v>
      </c>
      <c r="L43" s="11">
        <v>0</v>
      </c>
    </row>
    <row r="44" spans="1:12">
      <c r="A44" s="28" t="s">
        <v>2</v>
      </c>
      <c r="B44" s="28" t="s">
        <v>9</v>
      </c>
      <c r="C44" s="11">
        <v>87</v>
      </c>
      <c r="D44" s="11">
        <v>7</v>
      </c>
      <c r="E44" s="11">
        <v>0</v>
      </c>
      <c r="H44" s="28" t="s">
        <v>2</v>
      </c>
      <c r="I44" s="28" t="s">
        <v>9</v>
      </c>
      <c r="J44" s="11">
        <v>0.92553191489361697</v>
      </c>
      <c r="K44" s="11">
        <v>7.4468085106382975E-2</v>
      </c>
      <c r="L44" s="11">
        <v>0</v>
      </c>
    </row>
    <row r="45" spans="1:12">
      <c r="A45" s="28" t="s">
        <v>3</v>
      </c>
      <c r="B45" s="28" t="s">
        <v>9</v>
      </c>
      <c r="C45" s="11">
        <v>65</v>
      </c>
      <c r="D45" s="11">
        <v>15</v>
      </c>
      <c r="E45" s="11">
        <v>1</v>
      </c>
      <c r="H45" s="28" t="s">
        <v>3</v>
      </c>
      <c r="I45" s="28" t="s">
        <v>9</v>
      </c>
      <c r="J45" s="11">
        <v>0.80246913580246915</v>
      </c>
      <c r="K45" s="11">
        <v>0.18518518518518517</v>
      </c>
      <c r="L45" s="11">
        <v>1.2345679012345678E-2</v>
      </c>
    </row>
    <row r="46" spans="1:12">
      <c r="A46" s="28" t="s">
        <v>4</v>
      </c>
      <c r="B46" s="28" t="s">
        <v>9</v>
      </c>
      <c r="C46" s="11">
        <v>118</v>
      </c>
      <c r="D46" s="11">
        <v>15</v>
      </c>
      <c r="E46" s="11">
        <v>2</v>
      </c>
      <c r="H46" s="28" t="s">
        <v>4</v>
      </c>
      <c r="I46" s="28" t="s">
        <v>9</v>
      </c>
      <c r="J46" s="11">
        <v>0.87407407407407411</v>
      </c>
      <c r="K46" s="11">
        <v>0.1111111111111111</v>
      </c>
      <c r="L46" s="11">
        <v>1.4814814814814815E-2</v>
      </c>
    </row>
    <row r="47" spans="1:12">
      <c r="A47" s="28" t="s">
        <v>5</v>
      </c>
      <c r="B47" s="28" t="s">
        <v>9</v>
      </c>
      <c r="C47" s="11">
        <v>136</v>
      </c>
      <c r="D47" s="11">
        <v>18</v>
      </c>
      <c r="E47" s="11">
        <v>1</v>
      </c>
      <c r="H47" s="28" t="s">
        <v>5</v>
      </c>
      <c r="I47" s="28" t="s">
        <v>9</v>
      </c>
      <c r="J47" s="11">
        <v>0.8774193548387097</v>
      </c>
      <c r="K47" s="11">
        <v>0.11612903225806452</v>
      </c>
      <c r="L47" s="11">
        <v>6.4516129032258064E-3</v>
      </c>
    </row>
    <row r="48" spans="1:12">
      <c r="A48" s="28" t="s">
        <v>6</v>
      </c>
      <c r="B48" s="28" t="s">
        <v>9</v>
      </c>
      <c r="C48" s="11">
        <v>90</v>
      </c>
      <c r="D48" s="11">
        <v>5</v>
      </c>
      <c r="E48" s="11">
        <v>2</v>
      </c>
      <c r="H48" s="28" t="s">
        <v>6</v>
      </c>
      <c r="I48" s="28" t="s">
        <v>9</v>
      </c>
      <c r="J48" s="11">
        <v>0.92783505154639179</v>
      </c>
      <c r="K48" s="11">
        <v>5.1546391752577317E-2</v>
      </c>
      <c r="L48" s="11">
        <v>2.0618556701030927E-2</v>
      </c>
    </row>
    <row r="49" spans="1:12">
      <c r="A49" s="28" t="s">
        <v>7</v>
      </c>
      <c r="B49" s="28" t="s">
        <v>9</v>
      </c>
      <c r="C49" s="11">
        <v>102</v>
      </c>
      <c r="D49" s="11">
        <v>5</v>
      </c>
      <c r="E49" s="11">
        <v>1</v>
      </c>
      <c r="H49" s="28" t="s">
        <v>7</v>
      </c>
      <c r="I49" s="28" t="s">
        <v>9</v>
      </c>
      <c r="J49" s="11">
        <v>0.94444444444444442</v>
      </c>
      <c r="K49" s="11">
        <v>4.6296296296296294E-2</v>
      </c>
      <c r="L49" s="11">
        <v>9.2592592592592587E-3</v>
      </c>
    </row>
    <row r="50" spans="1:12">
      <c r="A50" s="28" t="s">
        <v>0</v>
      </c>
      <c r="B50" s="28" t="s">
        <v>13</v>
      </c>
      <c r="C50" s="11">
        <v>3</v>
      </c>
      <c r="D50" s="11">
        <v>38</v>
      </c>
      <c r="E50" s="11">
        <v>32</v>
      </c>
      <c r="H50" s="28" t="s">
        <v>0</v>
      </c>
      <c r="I50" s="28" t="s">
        <v>13</v>
      </c>
      <c r="J50" s="11">
        <v>4.1095890410958902E-2</v>
      </c>
      <c r="K50" s="11">
        <v>0.52054794520547942</v>
      </c>
      <c r="L50" s="11">
        <v>0.43835616438356162</v>
      </c>
    </row>
    <row r="51" spans="1:12">
      <c r="A51" s="28" t="s">
        <v>1</v>
      </c>
      <c r="B51" s="28" t="s">
        <v>13</v>
      </c>
      <c r="C51" s="11">
        <v>11</v>
      </c>
      <c r="D51" s="11">
        <v>26</v>
      </c>
      <c r="E51" s="11">
        <v>21</v>
      </c>
      <c r="H51" s="28" t="s">
        <v>1</v>
      </c>
      <c r="I51" s="28" t="s">
        <v>13</v>
      </c>
      <c r="J51" s="11">
        <v>0.18965517241379309</v>
      </c>
      <c r="K51" s="11">
        <v>0.44827586206896552</v>
      </c>
      <c r="L51" s="11">
        <v>0.36206896551724138</v>
      </c>
    </row>
    <row r="52" spans="1:12">
      <c r="A52" s="28" t="s">
        <v>2</v>
      </c>
      <c r="B52" s="28" t="s">
        <v>13</v>
      </c>
      <c r="C52" s="11">
        <v>4</v>
      </c>
      <c r="D52" s="11">
        <v>35</v>
      </c>
      <c r="E52" s="11">
        <v>17</v>
      </c>
      <c r="H52" s="28" t="s">
        <v>2</v>
      </c>
      <c r="I52" s="28" t="s">
        <v>13</v>
      </c>
      <c r="J52" s="11">
        <v>7.1428571428571425E-2</v>
      </c>
      <c r="K52" s="11">
        <v>0.625</v>
      </c>
      <c r="L52" s="11">
        <v>0.30357142857142855</v>
      </c>
    </row>
    <row r="53" spans="1:12">
      <c r="A53" s="28" t="s">
        <v>3</v>
      </c>
      <c r="B53" s="28" t="s">
        <v>13</v>
      </c>
      <c r="C53" s="11">
        <v>3</v>
      </c>
      <c r="D53" s="11">
        <v>36</v>
      </c>
      <c r="E53" s="11">
        <v>15</v>
      </c>
      <c r="H53" s="28" t="s">
        <v>3</v>
      </c>
      <c r="I53" s="28" t="s">
        <v>13</v>
      </c>
      <c r="J53" s="11">
        <v>5.5555555555555552E-2</v>
      </c>
      <c r="K53" s="11">
        <v>0.66666666666666663</v>
      </c>
      <c r="L53" s="11">
        <v>0.27777777777777779</v>
      </c>
    </row>
    <row r="54" spans="1:12">
      <c r="A54" s="28" t="s">
        <v>4</v>
      </c>
      <c r="B54" s="28" t="s">
        <v>13</v>
      </c>
      <c r="C54" s="11">
        <v>8</v>
      </c>
      <c r="D54" s="11">
        <v>48</v>
      </c>
      <c r="E54" s="11">
        <v>27</v>
      </c>
      <c r="H54" s="28" t="s">
        <v>4</v>
      </c>
      <c r="I54" s="28" t="s">
        <v>13</v>
      </c>
      <c r="J54" s="11">
        <v>9.6385542168674704E-2</v>
      </c>
      <c r="K54" s="11">
        <v>0.57831325301204817</v>
      </c>
      <c r="L54" s="11">
        <v>0.3253012048192771</v>
      </c>
    </row>
    <row r="55" spans="1:12">
      <c r="A55" s="28" t="s">
        <v>5</v>
      </c>
      <c r="B55" s="28" t="s">
        <v>13</v>
      </c>
      <c r="C55" s="11">
        <v>16</v>
      </c>
      <c r="D55" s="11">
        <v>54</v>
      </c>
      <c r="E55" s="11">
        <v>29</v>
      </c>
      <c r="H55" s="28" t="s">
        <v>5</v>
      </c>
      <c r="I55" s="28" t="s">
        <v>13</v>
      </c>
      <c r="J55" s="11">
        <v>0.16161616161616163</v>
      </c>
      <c r="K55" s="11">
        <v>0.54545454545454541</v>
      </c>
      <c r="L55" s="11">
        <v>0.29292929292929293</v>
      </c>
    </row>
    <row r="56" spans="1:12">
      <c r="A56" s="28" t="s">
        <v>6</v>
      </c>
      <c r="B56" s="28" t="s">
        <v>13</v>
      </c>
      <c r="C56" s="11">
        <v>5</v>
      </c>
      <c r="D56" s="11">
        <v>42</v>
      </c>
      <c r="E56" s="11">
        <v>18</v>
      </c>
      <c r="H56" s="28" t="s">
        <v>6</v>
      </c>
      <c r="I56" s="28" t="s">
        <v>13</v>
      </c>
      <c r="J56" s="11">
        <v>7.6923076923076927E-2</v>
      </c>
      <c r="K56" s="11">
        <v>0.64615384615384619</v>
      </c>
      <c r="L56" s="11">
        <v>0.27692307692307694</v>
      </c>
    </row>
    <row r="57" spans="1:12">
      <c r="A57" s="28" t="s">
        <v>7</v>
      </c>
      <c r="B57" s="28" t="s">
        <v>13</v>
      </c>
      <c r="C57" s="11">
        <v>4</v>
      </c>
      <c r="D57" s="11">
        <v>23</v>
      </c>
      <c r="E57" s="11">
        <v>12</v>
      </c>
      <c r="H57" s="28" t="s">
        <v>7</v>
      </c>
      <c r="I57" s="28" t="s">
        <v>13</v>
      </c>
      <c r="J57" s="11">
        <v>0.10256410256410256</v>
      </c>
      <c r="K57" s="11">
        <v>0.58974358974358976</v>
      </c>
      <c r="L57" s="11">
        <v>0.30769230769230771</v>
      </c>
    </row>
    <row r="58" spans="1:12">
      <c r="A58" s="28" t="s">
        <v>0</v>
      </c>
      <c r="B58" s="28" t="s">
        <v>8</v>
      </c>
      <c r="C58" s="11">
        <v>11</v>
      </c>
      <c r="D58" s="11">
        <v>66</v>
      </c>
      <c r="E58" s="11">
        <v>85</v>
      </c>
      <c r="H58" s="28" t="s">
        <v>0</v>
      </c>
      <c r="I58" s="28" t="s">
        <v>8</v>
      </c>
      <c r="J58" s="11">
        <v>6.7901234567901231E-2</v>
      </c>
      <c r="K58" s="11">
        <v>0.40740740740740738</v>
      </c>
      <c r="L58" s="11">
        <v>0.52469135802469136</v>
      </c>
    </row>
    <row r="59" spans="1:12">
      <c r="A59" s="28" t="s">
        <v>1</v>
      </c>
      <c r="B59" s="28" t="s">
        <v>8</v>
      </c>
      <c r="C59" s="11">
        <v>7</v>
      </c>
      <c r="D59" s="11">
        <v>59</v>
      </c>
      <c r="E59" s="11">
        <v>79</v>
      </c>
      <c r="H59" s="28" t="s">
        <v>1</v>
      </c>
      <c r="I59" s="28" t="s">
        <v>8</v>
      </c>
      <c r="J59" s="11">
        <v>4.8275862068965517E-2</v>
      </c>
      <c r="K59" s="11">
        <v>0.40689655172413791</v>
      </c>
      <c r="L59" s="11">
        <v>0.54482758620689653</v>
      </c>
    </row>
    <row r="60" spans="1:12">
      <c r="A60" s="28" t="s">
        <v>2</v>
      </c>
      <c r="B60" s="28" t="s">
        <v>8</v>
      </c>
      <c r="C60" s="11">
        <v>3</v>
      </c>
      <c r="D60" s="11">
        <v>66</v>
      </c>
      <c r="E60" s="11">
        <v>60</v>
      </c>
      <c r="H60" s="28" t="s">
        <v>2</v>
      </c>
      <c r="I60" s="28" t="s">
        <v>8</v>
      </c>
      <c r="J60" s="11">
        <v>2.3255813953488372E-2</v>
      </c>
      <c r="K60" s="11">
        <v>0.51162790697674421</v>
      </c>
      <c r="L60" s="11">
        <v>0.46511627906976744</v>
      </c>
    </row>
    <row r="61" spans="1:12">
      <c r="A61" s="28" t="s">
        <v>3</v>
      </c>
      <c r="B61" s="28" t="s">
        <v>8</v>
      </c>
      <c r="C61" s="11">
        <v>16</v>
      </c>
      <c r="D61" s="11">
        <v>79</v>
      </c>
      <c r="E61" s="11">
        <v>106</v>
      </c>
      <c r="H61" s="28" t="s">
        <v>3</v>
      </c>
      <c r="I61" s="28" t="s">
        <v>8</v>
      </c>
      <c r="J61" s="11">
        <v>7.9601990049751242E-2</v>
      </c>
      <c r="K61" s="11">
        <v>0.39303482587064675</v>
      </c>
      <c r="L61" s="11">
        <v>0.52736318407960203</v>
      </c>
    </row>
    <row r="62" spans="1:12">
      <c r="A62" s="28" t="s">
        <v>4</v>
      </c>
      <c r="B62" s="28" t="s">
        <v>8</v>
      </c>
      <c r="C62" s="11">
        <v>16</v>
      </c>
      <c r="D62" s="11">
        <v>147</v>
      </c>
      <c r="E62" s="11">
        <v>162</v>
      </c>
      <c r="H62" s="28" t="s">
        <v>4</v>
      </c>
      <c r="I62" s="28" t="s">
        <v>8</v>
      </c>
      <c r="J62" s="11">
        <v>4.9230769230769231E-2</v>
      </c>
      <c r="K62" s="11">
        <v>0.4523076923076923</v>
      </c>
      <c r="L62" s="11">
        <v>0.49846153846153846</v>
      </c>
    </row>
    <row r="63" spans="1:12">
      <c r="A63" s="28" t="s">
        <v>5</v>
      </c>
      <c r="B63" s="28" t="s">
        <v>8</v>
      </c>
      <c r="C63" s="11">
        <v>11</v>
      </c>
      <c r="D63" s="11">
        <v>91</v>
      </c>
      <c r="E63" s="11">
        <v>86</v>
      </c>
      <c r="H63" s="28" t="s">
        <v>5</v>
      </c>
      <c r="I63" s="28" t="s">
        <v>8</v>
      </c>
      <c r="J63" s="11">
        <v>5.8510638297872342E-2</v>
      </c>
      <c r="K63" s="11">
        <v>0.48404255319148937</v>
      </c>
      <c r="L63" s="11">
        <v>0.45744680851063829</v>
      </c>
    </row>
    <row r="64" spans="1:12">
      <c r="A64" s="28" t="s">
        <v>6</v>
      </c>
      <c r="B64" s="28" t="s">
        <v>8</v>
      </c>
      <c r="C64" s="11">
        <v>12</v>
      </c>
      <c r="D64" s="11">
        <v>65</v>
      </c>
      <c r="E64" s="11">
        <v>82</v>
      </c>
      <c r="H64" s="28" t="s">
        <v>6</v>
      </c>
      <c r="I64" s="28" t="s">
        <v>8</v>
      </c>
      <c r="J64" s="11">
        <v>7.5471698113207544E-2</v>
      </c>
      <c r="K64" s="11">
        <v>0.4088050314465409</v>
      </c>
      <c r="L64" s="11">
        <v>0.51572327044025157</v>
      </c>
    </row>
    <row r="65" spans="1:12">
      <c r="A65" s="28" t="s">
        <v>7</v>
      </c>
      <c r="B65" s="28" t="s">
        <v>8</v>
      </c>
      <c r="C65" s="11">
        <v>12</v>
      </c>
      <c r="D65" s="11">
        <v>63</v>
      </c>
      <c r="E65" s="11">
        <v>94</v>
      </c>
      <c r="H65" s="28" t="s">
        <v>7</v>
      </c>
      <c r="I65" s="28" t="s">
        <v>8</v>
      </c>
      <c r="J65" s="11">
        <v>7.1005917159763315E-2</v>
      </c>
      <c r="K65" s="11">
        <v>0.37278106508875741</v>
      </c>
      <c r="L65" s="11">
        <v>0.55621301775147924</v>
      </c>
    </row>
  </sheetData>
  <mergeCells count="2">
    <mergeCell ref="H1:L1"/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CDE0-7E77-F543-87A7-7596F4BB7B5A}">
  <dimension ref="B2:X33"/>
  <sheetViews>
    <sheetView workbookViewId="0">
      <selection activeCell="S33" sqref="S33"/>
    </sheetView>
  </sheetViews>
  <sheetFormatPr defaultColWidth="10.625" defaultRowHeight="15"/>
  <cols>
    <col min="1" max="1" width="10.625" style="20"/>
    <col min="2" max="2" width="10.625" style="25"/>
    <col min="3" max="11" width="10.625" style="20"/>
    <col min="12" max="12" width="10.625" style="25"/>
    <col min="13" max="16384" width="10.625" style="20"/>
  </cols>
  <sheetData>
    <row r="2" spans="2:24" ht="15.75">
      <c r="B2" s="36" t="s">
        <v>188</v>
      </c>
      <c r="C2" s="36"/>
      <c r="D2" s="36"/>
      <c r="E2" s="36"/>
      <c r="F2" s="36"/>
      <c r="G2" s="36"/>
      <c r="H2" s="36"/>
      <c r="I2" s="36"/>
      <c r="J2" s="36"/>
      <c r="L2" s="36" t="s">
        <v>189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24">
      <c r="B3" s="23"/>
      <c r="C3" s="19" t="s">
        <v>0</v>
      </c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L3" s="23"/>
      <c r="M3" s="19" t="s">
        <v>0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5</v>
      </c>
      <c r="S3" s="19" t="s">
        <v>6</v>
      </c>
      <c r="T3" s="19" t="s">
        <v>7</v>
      </c>
      <c r="U3" s="21" t="s">
        <v>35</v>
      </c>
      <c r="V3" s="21" t="s">
        <v>36</v>
      </c>
      <c r="W3" s="21" t="s">
        <v>37</v>
      </c>
      <c r="X3" s="21" t="s">
        <v>53</v>
      </c>
    </row>
    <row r="4" spans="2:24">
      <c r="B4" s="24" t="s">
        <v>155</v>
      </c>
      <c r="C4" s="22">
        <v>278</v>
      </c>
      <c r="D4" s="22">
        <v>278</v>
      </c>
      <c r="E4" s="22">
        <v>73</v>
      </c>
      <c r="F4" s="22">
        <v>41</v>
      </c>
      <c r="G4" s="22">
        <v>60</v>
      </c>
      <c r="H4" s="22">
        <v>271</v>
      </c>
      <c r="I4" s="22">
        <v>169</v>
      </c>
      <c r="J4" s="22">
        <v>213</v>
      </c>
      <c r="L4" s="24" t="s">
        <v>155</v>
      </c>
      <c r="M4" s="22">
        <f>C4/C$19</f>
        <v>4.4253422476918179E-2</v>
      </c>
      <c r="N4" s="22">
        <f t="shared" ref="N4:T4" si="0">D4/D$19</f>
        <v>3.7684695675748947E-2</v>
      </c>
      <c r="O4" s="22">
        <f t="shared" si="0"/>
        <v>1.5214672780325135E-2</v>
      </c>
      <c r="P4" s="22">
        <f t="shared" si="0"/>
        <v>6.2585864753472754E-3</v>
      </c>
      <c r="Q4" s="22">
        <f t="shared" si="0"/>
        <v>8.2281952825013719E-3</v>
      </c>
      <c r="R4" s="22">
        <f t="shared" si="0"/>
        <v>3.2439549916207802E-2</v>
      </c>
      <c r="S4" s="22">
        <f t="shared" si="0"/>
        <v>2.7135517019910082E-2</v>
      </c>
      <c r="T4" s="22">
        <f t="shared" si="0"/>
        <v>3.4058202750239845E-2</v>
      </c>
      <c r="U4" s="18">
        <v>4.0406000000000001E-3</v>
      </c>
      <c r="V4" s="18">
        <v>1.2051E-3</v>
      </c>
      <c r="W4" s="18" t="s">
        <v>38</v>
      </c>
      <c r="X4" s="18" t="s">
        <v>41</v>
      </c>
    </row>
    <row r="5" spans="2:24">
      <c r="B5" s="24" t="s">
        <v>156</v>
      </c>
      <c r="C5" s="22">
        <v>152</v>
      </c>
      <c r="D5" s="22">
        <v>151</v>
      </c>
      <c r="E5" s="22">
        <v>97</v>
      </c>
      <c r="F5" s="22">
        <v>79</v>
      </c>
      <c r="G5" s="22">
        <v>102</v>
      </c>
      <c r="H5" s="22">
        <v>156</v>
      </c>
      <c r="I5" s="22">
        <v>82</v>
      </c>
      <c r="J5" s="22">
        <v>94</v>
      </c>
      <c r="L5" s="24" t="s">
        <v>156</v>
      </c>
      <c r="M5" s="22">
        <f t="shared" ref="M5:M18" si="1">C5/C$19</f>
        <v>2.4196115886660298E-2</v>
      </c>
      <c r="N5" s="22">
        <f t="shared" ref="N5:N18" si="2">D5/D$19</f>
        <v>2.0469025349057882E-2</v>
      </c>
      <c r="O5" s="22">
        <f t="shared" ref="O5:O18" si="3">E5/E$19</f>
        <v>2.0216756982075864E-2</v>
      </c>
      <c r="P5" s="22">
        <f t="shared" ref="P5:P18" si="4">F5/F$19</f>
        <v>1.2059227598839872E-2</v>
      </c>
      <c r="Q5" s="22">
        <f t="shared" ref="Q5:Q18" si="5">G5/G$19</f>
        <v>1.3987931980252331E-2</v>
      </c>
      <c r="R5" s="22">
        <f t="shared" ref="R5:R18" si="6">H5/H$19</f>
        <v>1.8673689250658366E-2</v>
      </c>
      <c r="S5" s="22">
        <f t="shared" ref="S5:S18" si="7">I5/I$19</f>
        <v>1.3166345536287732E-2</v>
      </c>
      <c r="T5" s="22">
        <f t="shared" ref="T5:T18" si="8">J5/J$19</f>
        <v>1.5030380556443877E-2</v>
      </c>
      <c r="U5" s="18" t="s">
        <v>38</v>
      </c>
      <c r="V5" s="18" t="s">
        <v>38</v>
      </c>
      <c r="W5" s="18" t="s">
        <v>38</v>
      </c>
      <c r="X5" s="18"/>
    </row>
    <row r="6" spans="2:24">
      <c r="B6" s="24" t="s">
        <v>157</v>
      </c>
      <c r="C6" s="22">
        <v>85</v>
      </c>
      <c r="D6" s="22">
        <v>147</v>
      </c>
      <c r="E6" s="22">
        <v>108</v>
      </c>
      <c r="F6" s="22">
        <v>96</v>
      </c>
      <c r="G6" s="22">
        <v>85</v>
      </c>
      <c r="H6" s="22">
        <v>145</v>
      </c>
      <c r="I6" s="22">
        <v>82</v>
      </c>
      <c r="J6" s="22">
        <v>102</v>
      </c>
      <c r="L6" s="24" t="s">
        <v>157</v>
      </c>
      <c r="M6" s="22">
        <f t="shared" si="1"/>
        <v>1.3530722699777141E-2</v>
      </c>
      <c r="N6" s="22">
        <f t="shared" si="2"/>
        <v>1.9926799511996746E-2</v>
      </c>
      <c r="O6" s="22">
        <f t="shared" si="3"/>
        <v>2.2509378907878283E-2</v>
      </c>
      <c r="P6" s="22">
        <f t="shared" si="4"/>
        <v>1.4654251259349717E-2</v>
      </c>
      <c r="Q6" s="22">
        <f t="shared" si="5"/>
        <v>1.1656609983543609E-2</v>
      </c>
      <c r="R6" s="22">
        <f t="shared" si="6"/>
        <v>1.7356954752214507E-2</v>
      </c>
      <c r="S6" s="22">
        <f t="shared" si="7"/>
        <v>1.3166345536287732E-2</v>
      </c>
      <c r="T6" s="22">
        <f t="shared" si="8"/>
        <v>1.6309561880396548E-2</v>
      </c>
      <c r="U6" s="18" t="s">
        <v>38</v>
      </c>
      <c r="V6" s="18" t="s">
        <v>38</v>
      </c>
      <c r="W6" s="18" t="s">
        <v>38</v>
      </c>
      <c r="X6" s="18"/>
    </row>
    <row r="7" spans="2:24">
      <c r="B7" s="24" t="s">
        <v>158</v>
      </c>
      <c r="C7" s="22">
        <v>144</v>
      </c>
      <c r="D7" s="22">
        <v>154</v>
      </c>
      <c r="E7" s="22">
        <v>89</v>
      </c>
      <c r="F7" s="22">
        <v>52</v>
      </c>
      <c r="G7" s="22">
        <v>71</v>
      </c>
      <c r="H7" s="22">
        <v>111</v>
      </c>
      <c r="I7" s="22">
        <v>71</v>
      </c>
      <c r="J7" s="22">
        <v>100</v>
      </c>
      <c r="L7" s="24" t="s">
        <v>158</v>
      </c>
      <c r="M7" s="22">
        <f t="shared" si="1"/>
        <v>2.2922636103151862E-2</v>
      </c>
      <c r="N7" s="22">
        <f t="shared" si="2"/>
        <v>2.0875694726853734E-2</v>
      </c>
      <c r="O7" s="22">
        <f t="shared" si="3"/>
        <v>1.8549395581492288E-2</v>
      </c>
      <c r="P7" s="22">
        <f t="shared" si="4"/>
        <v>7.9377194321477631E-3</v>
      </c>
      <c r="Q7" s="22">
        <f t="shared" si="5"/>
        <v>9.7366977509599564E-3</v>
      </c>
      <c r="R7" s="22">
        <f t="shared" si="6"/>
        <v>1.3287048120660762E-2</v>
      </c>
      <c r="S7" s="22">
        <f t="shared" si="7"/>
        <v>1.1400128452151574E-2</v>
      </c>
      <c r="T7" s="22">
        <f t="shared" si="8"/>
        <v>1.5989766549408379E-2</v>
      </c>
      <c r="U7" s="18" t="s">
        <v>38</v>
      </c>
      <c r="V7" s="18" t="s">
        <v>38</v>
      </c>
      <c r="W7" s="18" t="s">
        <v>38</v>
      </c>
      <c r="X7" s="18"/>
    </row>
    <row r="8" spans="2:24">
      <c r="B8" s="24" t="s">
        <v>159</v>
      </c>
      <c r="C8" s="22">
        <v>115</v>
      </c>
      <c r="D8" s="22">
        <v>148</v>
      </c>
      <c r="E8" s="22">
        <v>43</v>
      </c>
      <c r="F8" s="22">
        <v>24</v>
      </c>
      <c r="G8" s="22">
        <v>44</v>
      </c>
      <c r="H8" s="22">
        <v>132</v>
      </c>
      <c r="I8" s="22">
        <v>60</v>
      </c>
      <c r="J8" s="22">
        <v>87</v>
      </c>
      <c r="L8" s="24" t="s">
        <v>159</v>
      </c>
      <c r="M8" s="22">
        <f t="shared" si="1"/>
        <v>1.8306271887933778E-2</v>
      </c>
      <c r="N8" s="22">
        <f t="shared" si="2"/>
        <v>2.006235597126203E-2</v>
      </c>
      <c r="O8" s="22">
        <f t="shared" si="3"/>
        <v>8.9620675281367242E-3</v>
      </c>
      <c r="P8" s="22">
        <f t="shared" si="4"/>
        <v>3.6635628148374293E-3</v>
      </c>
      <c r="Q8" s="22">
        <f t="shared" si="5"/>
        <v>6.034009873834339E-3</v>
      </c>
      <c r="R8" s="22">
        <f t="shared" si="6"/>
        <v>1.5800813981326312E-2</v>
      </c>
      <c r="S8" s="22">
        <f t="shared" si="7"/>
        <v>9.6339113680154135E-3</v>
      </c>
      <c r="T8" s="22">
        <f t="shared" si="8"/>
        <v>1.391109689798529E-2</v>
      </c>
      <c r="U8" s="18">
        <v>5.5013899999999998E-2</v>
      </c>
      <c r="V8" s="18">
        <v>7.2361999999999999E-3</v>
      </c>
      <c r="W8" s="18" t="s">
        <v>38</v>
      </c>
      <c r="X8" s="18" t="s">
        <v>41</v>
      </c>
    </row>
    <row r="9" spans="2:24">
      <c r="B9" s="24" t="s">
        <v>160</v>
      </c>
      <c r="C9" s="22">
        <v>99</v>
      </c>
      <c r="D9" s="22">
        <v>118</v>
      </c>
      <c r="E9" s="22">
        <v>28</v>
      </c>
      <c r="F9" s="22">
        <v>28</v>
      </c>
      <c r="G9" s="22">
        <v>34</v>
      </c>
      <c r="H9" s="22">
        <v>137</v>
      </c>
      <c r="I9" s="22">
        <v>66</v>
      </c>
      <c r="J9" s="22">
        <v>80</v>
      </c>
      <c r="L9" s="24" t="s">
        <v>160</v>
      </c>
      <c r="M9" s="22">
        <f t="shared" si="1"/>
        <v>1.5759312320916905E-2</v>
      </c>
      <c r="N9" s="22">
        <f t="shared" si="2"/>
        <v>1.5995662193303509E-2</v>
      </c>
      <c r="O9" s="22">
        <f t="shared" si="3"/>
        <v>5.8357649020425173E-3</v>
      </c>
      <c r="P9" s="22">
        <f t="shared" si="4"/>
        <v>4.2741566173103342E-3</v>
      </c>
      <c r="Q9" s="22">
        <f t="shared" si="5"/>
        <v>4.662643993417444E-3</v>
      </c>
      <c r="R9" s="22">
        <f t="shared" si="6"/>
        <v>1.6399329662437154E-2</v>
      </c>
      <c r="S9" s="22">
        <f t="shared" si="7"/>
        <v>1.0597302504816955E-2</v>
      </c>
      <c r="T9" s="22">
        <f t="shared" si="8"/>
        <v>1.2791813239526703E-2</v>
      </c>
      <c r="U9" s="18">
        <v>7.3267999999999996E-3</v>
      </c>
      <c r="V9" s="18">
        <v>3.6142000000000001E-3</v>
      </c>
      <c r="W9" s="18" t="s">
        <v>38</v>
      </c>
      <c r="X9" s="18" t="s">
        <v>41</v>
      </c>
    </row>
    <row r="10" spans="2:24">
      <c r="B10" s="24" t="s">
        <v>161</v>
      </c>
      <c r="C10" s="22">
        <v>68</v>
      </c>
      <c r="D10" s="22">
        <v>86</v>
      </c>
      <c r="E10" s="22">
        <v>36</v>
      </c>
      <c r="F10" s="22">
        <v>21</v>
      </c>
      <c r="G10" s="22">
        <v>23</v>
      </c>
      <c r="H10" s="22">
        <v>79</v>
      </c>
      <c r="I10" s="22">
        <v>41</v>
      </c>
      <c r="J10" s="22">
        <v>63</v>
      </c>
      <c r="L10" s="24" t="s">
        <v>161</v>
      </c>
      <c r="M10" s="22">
        <f t="shared" si="1"/>
        <v>1.0824578159821713E-2</v>
      </c>
      <c r="N10" s="22">
        <f t="shared" si="2"/>
        <v>1.1657855496814423E-2</v>
      </c>
      <c r="O10" s="22">
        <f t="shared" si="3"/>
        <v>7.503126302626094E-3</v>
      </c>
      <c r="P10" s="22">
        <f t="shared" si="4"/>
        <v>3.2056174629827507E-3</v>
      </c>
      <c r="Q10" s="22">
        <f t="shared" si="5"/>
        <v>3.154141524958859E-3</v>
      </c>
      <c r="R10" s="22">
        <f t="shared" si="6"/>
        <v>9.4565477615513524E-3</v>
      </c>
      <c r="S10" s="22">
        <f t="shared" si="7"/>
        <v>6.5831727681438662E-3</v>
      </c>
      <c r="T10" s="22">
        <f t="shared" si="8"/>
        <v>1.0073552926127279E-2</v>
      </c>
      <c r="U10" s="18" t="s">
        <v>38</v>
      </c>
      <c r="V10" s="18">
        <v>3.3097799999999997E-2</v>
      </c>
      <c r="W10" s="18" t="s">
        <v>38</v>
      </c>
      <c r="X10" s="18" t="s">
        <v>41</v>
      </c>
    </row>
    <row r="11" spans="2:24">
      <c r="B11" s="24" t="s">
        <v>162</v>
      </c>
      <c r="C11" s="22">
        <v>32</v>
      </c>
      <c r="D11" s="22">
        <v>62</v>
      </c>
      <c r="E11" s="22">
        <v>30</v>
      </c>
      <c r="F11" s="22">
        <v>25</v>
      </c>
      <c r="G11" s="22">
        <v>33</v>
      </c>
      <c r="H11" s="22">
        <v>74</v>
      </c>
      <c r="I11" s="22">
        <v>46</v>
      </c>
      <c r="J11" s="22">
        <v>57</v>
      </c>
      <c r="L11" s="24" t="s">
        <v>162</v>
      </c>
      <c r="M11" s="22">
        <f t="shared" si="1"/>
        <v>5.0939191340337473E-3</v>
      </c>
      <c r="N11" s="22">
        <f t="shared" si="2"/>
        <v>8.4045004744476067E-3</v>
      </c>
      <c r="O11" s="22">
        <f t="shared" si="3"/>
        <v>6.2526052521884121E-3</v>
      </c>
      <c r="P11" s="22">
        <f t="shared" si="4"/>
        <v>3.8162112654556556E-3</v>
      </c>
      <c r="Q11" s="22">
        <f t="shared" si="5"/>
        <v>4.5255074053757545E-3</v>
      </c>
      <c r="R11" s="22">
        <f t="shared" si="6"/>
        <v>8.8580320804405067E-3</v>
      </c>
      <c r="S11" s="22">
        <f t="shared" si="7"/>
        <v>7.3859987154784841E-3</v>
      </c>
      <c r="T11" s="22">
        <f t="shared" si="8"/>
        <v>9.1141669331627762E-3</v>
      </c>
      <c r="U11" s="18" t="s">
        <v>38</v>
      </c>
      <c r="V11" s="18" t="s">
        <v>38</v>
      </c>
      <c r="W11" s="18" t="s">
        <v>38</v>
      </c>
      <c r="X11" s="18"/>
    </row>
    <row r="12" spans="2:24">
      <c r="B12" s="24" t="s">
        <v>163</v>
      </c>
      <c r="C12" s="22">
        <v>46</v>
      </c>
      <c r="D12" s="22">
        <v>52</v>
      </c>
      <c r="E12" s="22">
        <v>22</v>
      </c>
      <c r="F12" s="22">
        <v>26</v>
      </c>
      <c r="G12" s="22">
        <v>30</v>
      </c>
      <c r="H12" s="22">
        <v>34</v>
      </c>
      <c r="I12" s="22">
        <v>28</v>
      </c>
      <c r="J12" s="22">
        <v>40</v>
      </c>
      <c r="L12" s="24" t="s">
        <v>163</v>
      </c>
      <c r="M12" s="22">
        <f t="shared" si="1"/>
        <v>7.3225087551735115E-3</v>
      </c>
      <c r="N12" s="22">
        <f t="shared" si="2"/>
        <v>7.0489358817947675E-3</v>
      </c>
      <c r="O12" s="22">
        <f t="shared" si="3"/>
        <v>4.5852438516048354E-3</v>
      </c>
      <c r="P12" s="22">
        <f t="shared" si="4"/>
        <v>3.9688597160738815E-3</v>
      </c>
      <c r="Q12" s="22">
        <f t="shared" si="5"/>
        <v>4.114097641250686E-3</v>
      </c>
      <c r="R12" s="22">
        <f t="shared" si="6"/>
        <v>4.0699066315537467E-3</v>
      </c>
      <c r="S12" s="22">
        <f t="shared" si="7"/>
        <v>4.4958253050738596E-3</v>
      </c>
      <c r="T12" s="22">
        <f t="shared" si="8"/>
        <v>6.3959066197633516E-3</v>
      </c>
      <c r="U12" s="18" t="s">
        <v>38</v>
      </c>
      <c r="V12" s="18">
        <v>2.3632199999999999E-2</v>
      </c>
      <c r="W12" s="18" t="s">
        <v>38</v>
      </c>
      <c r="X12" s="18" t="s">
        <v>41</v>
      </c>
    </row>
    <row r="13" spans="2:24">
      <c r="B13" s="24" t="s">
        <v>164</v>
      </c>
      <c r="C13" s="22">
        <v>36</v>
      </c>
      <c r="D13" s="22">
        <v>36</v>
      </c>
      <c r="E13" s="22">
        <v>17</v>
      </c>
      <c r="F13" s="22">
        <v>21</v>
      </c>
      <c r="G13" s="22">
        <v>20</v>
      </c>
      <c r="H13" s="22">
        <v>38</v>
      </c>
      <c r="I13" s="22">
        <v>21</v>
      </c>
      <c r="J13" s="22">
        <v>30</v>
      </c>
      <c r="L13" s="24" t="s">
        <v>164</v>
      </c>
      <c r="M13" s="22">
        <f t="shared" si="1"/>
        <v>5.7306590257879654E-3</v>
      </c>
      <c r="N13" s="22">
        <f t="shared" si="2"/>
        <v>4.8800325335502234E-3</v>
      </c>
      <c r="O13" s="22">
        <f t="shared" si="3"/>
        <v>3.5431429762401E-3</v>
      </c>
      <c r="P13" s="22">
        <f t="shared" si="4"/>
        <v>3.2056174629827507E-3</v>
      </c>
      <c r="Q13" s="22">
        <f t="shared" si="5"/>
        <v>2.7427317608337905E-3</v>
      </c>
      <c r="R13" s="22">
        <f t="shared" si="6"/>
        <v>4.5487191764424229E-3</v>
      </c>
      <c r="S13" s="22">
        <f t="shared" si="7"/>
        <v>3.3718689788053949E-3</v>
      </c>
      <c r="T13" s="22">
        <f t="shared" si="8"/>
        <v>4.7969299648225137E-3</v>
      </c>
      <c r="U13" s="18" t="s">
        <v>38</v>
      </c>
      <c r="V13" s="18">
        <v>2.6704499999999999E-2</v>
      </c>
      <c r="W13" s="18" t="s">
        <v>38</v>
      </c>
      <c r="X13" s="18" t="s">
        <v>41</v>
      </c>
    </row>
    <row r="14" spans="2:24">
      <c r="B14" s="24" t="s">
        <v>165</v>
      </c>
      <c r="C14" s="22">
        <v>29</v>
      </c>
      <c r="D14" s="22">
        <v>36</v>
      </c>
      <c r="E14" s="22">
        <v>4</v>
      </c>
      <c r="F14" s="22">
        <v>4</v>
      </c>
      <c r="G14" s="22">
        <v>6</v>
      </c>
      <c r="H14" s="22">
        <v>39</v>
      </c>
      <c r="I14" s="22">
        <v>23</v>
      </c>
      <c r="J14" s="22">
        <v>29</v>
      </c>
      <c r="L14" s="24" t="s">
        <v>165</v>
      </c>
      <c r="M14" s="22">
        <f t="shared" si="1"/>
        <v>4.6163642152180833E-3</v>
      </c>
      <c r="N14" s="22">
        <f t="shared" si="2"/>
        <v>4.8800325335502234E-3</v>
      </c>
      <c r="O14" s="22">
        <f t="shared" si="3"/>
        <v>8.3368070029178826E-4</v>
      </c>
      <c r="P14" s="22">
        <f t="shared" si="4"/>
        <v>6.1059380247290495E-4</v>
      </c>
      <c r="Q14" s="22">
        <f t="shared" si="5"/>
        <v>8.2281952825013713E-4</v>
      </c>
      <c r="R14" s="22">
        <f t="shared" si="6"/>
        <v>4.6684223126645915E-3</v>
      </c>
      <c r="S14" s="22">
        <f t="shared" si="7"/>
        <v>3.6929993577392421E-3</v>
      </c>
      <c r="T14" s="22">
        <f t="shared" si="8"/>
        <v>4.6370322993284302E-3</v>
      </c>
      <c r="U14" s="18">
        <v>1.7589999999999999E-4</v>
      </c>
      <c r="V14" s="18">
        <v>1.774E-4</v>
      </c>
      <c r="W14" s="18" t="s">
        <v>38</v>
      </c>
      <c r="X14" s="18" t="s">
        <v>41</v>
      </c>
    </row>
    <row r="15" spans="2:24">
      <c r="B15" s="24" t="s">
        <v>166</v>
      </c>
      <c r="C15" s="22">
        <v>19</v>
      </c>
      <c r="D15" s="22">
        <v>27</v>
      </c>
      <c r="E15" s="22">
        <v>15</v>
      </c>
      <c r="F15" s="22">
        <v>13</v>
      </c>
      <c r="G15" s="22">
        <v>24</v>
      </c>
      <c r="H15" s="22">
        <v>29</v>
      </c>
      <c r="I15" s="22">
        <v>19</v>
      </c>
      <c r="J15" s="22">
        <v>21</v>
      </c>
      <c r="L15" s="24" t="s">
        <v>166</v>
      </c>
      <c r="M15" s="22">
        <f t="shared" si="1"/>
        <v>3.0245144858325372E-3</v>
      </c>
      <c r="N15" s="22">
        <f t="shared" si="2"/>
        <v>3.6600244001626678E-3</v>
      </c>
      <c r="O15" s="22">
        <f t="shared" si="3"/>
        <v>3.1263026260942061E-3</v>
      </c>
      <c r="P15" s="22">
        <f t="shared" si="4"/>
        <v>1.9844298580369408E-3</v>
      </c>
      <c r="Q15" s="22">
        <f t="shared" si="5"/>
        <v>3.2912781130005485E-3</v>
      </c>
      <c r="R15" s="22">
        <f t="shared" si="6"/>
        <v>3.4713909504429014E-3</v>
      </c>
      <c r="S15" s="22">
        <f t="shared" si="7"/>
        <v>3.0507385998715477E-3</v>
      </c>
      <c r="T15" s="22">
        <f t="shared" si="8"/>
        <v>3.3578509753757597E-3</v>
      </c>
      <c r="U15" s="18" t="s">
        <v>38</v>
      </c>
      <c r="V15" s="18" t="s">
        <v>38</v>
      </c>
      <c r="W15" s="18" t="s">
        <v>38</v>
      </c>
      <c r="X15" s="18"/>
    </row>
    <row r="16" spans="2:24">
      <c r="B16" s="24" t="s">
        <v>167</v>
      </c>
      <c r="C16" s="22">
        <v>28</v>
      </c>
      <c r="D16" s="22">
        <v>27</v>
      </c>
      <c r="E16" s="22">
        <v>4</v>
      </c>
      <c r="F16" s="22">
        <v>5</v>
      </c>
      <c r="G16" s="22">
        <v>8</v>
      </c>
      <c r="H16" s="22">
        <v>34</v>
      </c>
      <c r="I16" s="22">
        <v>16</v>
      </c>
      <c r="J16" s="22">
        <v>17</v>
      </c>
      <c r="L16" s="24" t="s">
        <v>167</v>
      </c>
      <c r="M16" s="22">
        <f t="shared" si="1"/>
        <v>4.4571792422795284E-3</v>
      </c>
      <c r="N16" s="22">
        <f t="shared" si="2"/>
        <v>3.6600244001626678E-3</v>
      </c>
      <c r="O16" s="22">
        <f t="shared" si="3"/>
        <v>8.3368070029178826E-4</v>
      </c>
      <c r="P16" s="22">
        <f t="shared" si="4"/>
        <v>7.6324225309113108E-4</v>
      </c>
      <c r="Q16" s="22">
        <f t="shared" si="5"/>
        <v>1.0970927043335162E-3</v>
      </c>
      <c r="R16" s="22">
        <f t="shared" si="6"/>
        <v>4.0699066315537467E-3</v>
      </c>
      <c r="S16" s="22">
        <f t="shared" si="7"/>
        <v>2.569043031470777E-3</v>
      </c>
      <c r="T16" s="22">
        <f t="shared" si="8"/>
        <v>2.7182603133994242E-3</v>
      </c>
      <c r="U16" s="18">
        <v>1.33382E-2</v>
      </c>
      <c r="V16" s="18">
        <v>4.7699999999999999E-3</v>
      </c>
      <c r="W16" s="18" t="s">
        <v>38</v>
      </c>
      <c r="X16" s="18" t="s">
        <v>41</v>
      </c>
    </row>
    <row r="17" spans="2:24">
      <c r="B17" s="24" t="s">
        <v>168</v>
      </c>
      <c r="C17" s="22">
        <v>8</v>
      </c>
      <c r="D17" s="22">
        <v>14</v>
      </c>
      <c r="E17" s="22">
        <v>5</v>
      </c>
      <c r="F17" s="22">
        <v>7</v>
      </c>
      <c r="G17" s="22">
        <v>6</v>
      </c>
      <c r="H17" s="22">
        <v>15</v>
      </c>
      <c r="I17" s="22">
        <v>12</v>
      </c>
      <c r="J17" s="22">
        <v>22</v>
      </c>
      <c r="L17" s="24" t="s">
        <v>168</v>
      </c>
      <c r="M17" s="22">
        <f t="shared" si="1"/>
        <v>1.2734797835084368E-3</v>
      </c>
      <c r="N17" s="22">
        <f t="shared" si="2"/>
        <v>1.8977904297139759E-3</v>
      </c>
      <c r="O17" s="22">
        <f t="shared" si="3"/>
        <v>1.0421008753647354E-3</v>
      </c>
      <c r="P17" s="22">
        <f t="shared" si="4"/>
        <v>1.0685391543275836E-3</v>
      </c>
      <c r="Q17" s="22">
        <f t="shared" si="5"/>
        <v>8.2281952825013713E-4</v>
      </c>
      <c r="R17" s="22">
        <f t="shared" si="6"/>
        <v>1.7955470433325352E-3</v>
      </c>
      <c r="S17" s="22">
        <f t="shared" si="7"/>
        <v>1.9267822736030828E-3</v>
      </c>
      <c r="T17" s="22">
        <f t="shared" si="8"/>
        <v>3.5177486408698431E-3</v>
      </c>
      <c r="U17" s="18" t="s">
        <v>38</v>
      </c>
      <c r="V17" s="18" t="s">
        <v>38</v>
      </c>
      <c r="W17" s="18" t="s">
        <v>38</v>
      </c>
      <c r="X17" s="18"/>
    </row>
    <row r="18" spans="2:24">
      <c r="B18" s="24" t="s">
        <v>169</v>
      </c>
      <c r="C18" s="22">
        <v>15</v>
      </c>
      <c r="D18" s="22">
        <v>14</v>
      </c>
      <c r="E18" s="22">
        <v>5</v>
      </c>
      <c r="F18" s="22">
        <v>5</v>
      </c>
      <c r="G18" s="22">
        <v>5</v>
      </c>
      <c r="H18" s="22">
        <v>10</v>
      </c>
      <c r="I18" s="22">
        <v>12</v>
      </c>
      <c r="J18" s="22">
        <v>7</v>
      </c>
      <c r="L18" s="24" t="s">
        <v>169</v>
      </c>
      <c r="M18" s="22">
        <f t="shared" si="1"/>
        <v>2.3877745940783192E-3</v>
      </c>
      <c r="N18" s="22">
        <f t="shared" si="2"/>
        <v>1.8977904297139759E-3</v>
      </c>
      <c r="O18" s="22">
        <f t="shared" si="3"/>
        <v>1.0421008753647354E-3</v>
      </c>
      <c r="P18" s="22">
        <f t="shared" si="4"/>
        <v>7.6324225309113108E-4</v>
      </c>
      <c r="Q18" s="22">
        <f t="shared" si="5"/>
        <v>6.8568294020844762E-4</v>
      </c>
      <c r="R18" s="22">
        <f t="shared" si="6"/>
        <v>1.1970313622216902E-3</v>
      </c>
      <c r="S18" s="22">
        <f t="shared" si="7"/>
        <v>1.9267822736030828E-3</v>
      </c>
      <c r="T18" s="22">
        <f t="shared" si="8"/>
        <v>1.1192836584585865E-3</v>
      </c>
      <c r="U18" s="18" t="s">
        <v>38</v>
      </c>
      <c r="V18" s="18">
        <v>1.93727E-2</v>
      </c>
      <c r="W18" s="18" t="s">
        <v>38</v>
      </c>
      <c r="X18" s="18" t="s">
        <v>41</v>
      </c>
    </row>
    <row r="19" spans="2:24">
      <c r="B19" s="23" t="s">
        <v>39</v>
      </c>
      <c r="C19" s="22">
        <v>6282</v>
      </c>
      <c r="D19" s="22">
        <v>7377</v>
      </c>
      <c r="E19" s="22">
        <v>4798</v>
      </c>
      <c r="F19" s="22">
        <v>6551</v>
      </c>
      <c r="G19" s="22">
        <v>7292</v>
      </c>
      <c r="H19" s="22">
        <v>8354</v>
      </c>
      <c r="I19" s="22">
        <v>6228</v>
      </c>
      <c r="J19" s="22">
        <v>6254</v>
      </c>
    </row>
    <row r="22" spans="2:24">
      <c r="B22" s="43" t="s">
        <v>196</v>
      </c>
      <c r="C22" s="43"/>
      <c r="D22" s="43"/>
      <c r="E22" s="43"/>
      <c r="F22" s="43"/>
      <c r="G22" s="43"/>
      <c r="L22" s="43" t="s">
        <v>193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2:24">
      <c r="B23" s="27" t="s">
        <v>192</v>
      </c>
      <c r="C23" s="21" t="s">
        <v>0</v>
      </c>
      <c r="D23" s="21" t="s">
        <v>1</v>
      </c>
      <c r="E23" s="21" t="s">
        <v>2</v>
      </c>
      <c r="F23" s="21" t="s">
        <v>3</v>
      </c>
      <c r="G23" s="21" t="s">
        <v>4</v>
      </c>
      <c r="L23" s="27"/>
      <c r="M23" s="21" t="s">
        <v>0</v>
      </c>
      <c r="N23" s="21" t="s">
        <v>1</v>
      </c>
      <c r="O23" s="21" t="s">
        <v>2</v>
      </c>
      <c r="P23" s="21" t="s">
        <v>3</v>
      </c>
      <c r="Q23" s="21" t="s">
        <v>4</v>
      </c>
      <c r="R23" s="18"/>
      <c r="S23" s="18"/>
      <c r="T23" s="18"/>
      <c r="U23" s="18"/>
      <c r="V23" s="18"/>
      <c r="W23" s="18"/>
    </row>
    <row r="24" spans="2:24">
      <c r="B24" s="24" t="s">
        <v>156</v>
      </c>
      <c r="C24" s="18">
        <v>2.4196115886660298E-2</v>
      </c>
      <c r="D24" s="18">
        <v>2.0469025349057882E-2</v>
      </c>
      <c r="E24" s="18">
        <v>2.0216756982075864E-2</v>
      </c>
      <c r="F24" s="18">
        <v>1.2059227598839872E-2</v>
      </c>
      <c r="G24" s="18">
        <v>1.3987931980252331E-2</v>
      </c>
      <c r="L24" s="24" t="s">
        <v>155</v>
      </c>
      <c r="M24" s="18">
        <v>4.42534224769182E-2</v>
      </c>
      <c r="N24" s="18">
        <v>3.7684695675748947E-2</v>
      </c>
      <c r="O24" s="18">
        <v>1.52146727803251E-2</v>
      </c>
      <c r="P24" s="18">
        <v>6.2585864753472754E-3</v>
      </c>
      <c r="Q24" s="18">
        <v>8.2281952825013719E-3</v>
      </c>
      <c r="R24" s="18"/>
      <c r="S24" s="18"/>
      <c r="T24" s="18"/>
      <c r="U24" s="18"/>
      <c r="V24" s="18"/>
      <c r="W24" s="18"/>
    </row>
    <row r="25" spans="2:24">
      <c r="B25" s="24" t="s">
        <v>157</v>
      </c>
      <c r="C25" s="18">
        <v>1.3530722699777141E-2</v>
      </c>
      <c r="D25" s="18">
        <v>1.9926799511996746E-2</v>
      </c>
      <c r="E25" s="18">
        <v>2.2509378907878283E-2</v>
      </c>
      <c r="F25" s="18">
        <v>1.4654251259349717E-2</v>
      </c>
      <c r="G25" s="18">
        <v>1.1656609983543609E-2</v>
      </c>
      <c r="L25" s="24" t="s">
        <v>159</v>
      </c>
      <c r="M25" s="18">
        <v>1.8306271887933778E-2</v>
      </c>
      <c r="N25" s="18">
        <v>2.006235597126203E-2</v>
      </c>
      <c r="O25" s="18">
        <v>8.9620675281367242E-3</v>
      </c>
      <c r="P25" s="18">
        <v>3.6635628148374293E-3</v>
      </c>
      <c r="Q25" s="18">
        <v>6.034009873834339E-3</v>
      </c>
      <c r="R25" s="18"/>
      <c r="S25" s="18"/>
      <c r="T25" s="18"/>
      <c r="U25" s="18"/>
      <c r="V25" s="18"/>
      <c r="W25" s="18"/>
    </row>
    <row r="26" spans="2:24">
      <c r="B26" s="24" t="s">
        <v>158</v>
      </c>
      <c r="C26" s="18">
        <v>2.2922636103151862E-2</v>
      </c>
      <c r="D26" s="18">
        <v>2.0875694726853734E-2</v>
      </c>
      <c r="E26" s="18">
        <v>1.8549395581492288E-2</v>
      </c>
      <c r="F26" s="18">
        <v>7.9377194321477631E-3</v>
      </c>
      <c r="G26" s="18">
        <v>9.7366977509599564E-3</v>
      </c>
      <c r="L26" s="24" t="s">
        <v>160</v>
      </c>
      <c r="M26" s="18">
        <v>1.5759312320916905E-2</v>
      </c>
      <c r="N26" s="18">
        <v>1.5995662193303509E-2</v>
      </c>
      <c r="O26" s="18">
        <v>5.8357649020425173E-3</v>
      </c>
      <c r="P26" s="18">
        <v>4.2741566173103342E-3</v>
      </c>
      <c r="Q26" s="18">
        <v>4.662643993417444E-3</v>
      </c>
      <c r="R26" s="18"/>
      <c r="S26" s="18"/>
      <c r="T26" s="18"/>
      <c r="U26" s="18"/>
      <c r="V26" s="18"/>
      <c r="W26" s="18"/>
    </row>
    <row r="27" spans="2:24">
      <c r="B27" s="24" t="s">
        <v>162</v>
      </c>
      <c r="C27" s="18">
        <v>5.0939191340337473E-3</v>
      </c>
      <c r="D27" s="18">
        <v>8.4045004744476067E-3</v>
      </c>
      <c r="E27" s="18">
        <v>6.2526052521884121E-3</v>
      </c>
      <c r="F27" s="18">
        <v>3.8162112654556556E-3</v>
      </c>
      <c r="G27" s="18">
        <v>4.5255074053757545E-3</v>
      </c>
      <c r="L27" s="24" t="s">
        <v>161</v>
      </c>
      <c r="M27" s="18">
        <v>1.0824578159821713E-2</v>
      </c>
      <c r="N27" s="18">
        <v>1.1657855496814423E-2</v>
      </c>
      <c r="O27" s="18">
        <v>7.503126302626094E-3</v>
      </c>
      <c r="P27" s="18">
        <v>3.2056174629827507E-3</v>
      </c>
      <c r="Q27" s="18">
        <v>3.154141524958859E-3</v>
      </c>
      <c r="R27" s="18"/>
      <c r="S27" s="18"/>
      <c r="T27" s="18"/>
      <c r="U27" s="18"/>
      <c r="V27" s="18"/>
      <c r="W27" s="18"/>
    </row>
    <row r="28" spans="2:24">
      <c r="B28" s="24" t="s">
        <v>166</v>
      </c>
      <c r="C28" s="18">
        <v>3.0245144858325372E-3</v>
      </c>
      <c r="D28" s="18">
        <v>3.6600244001626678E-3</v>
      </c>
      <c r="E28" s="18">
        <v>3.1263026260942061E-3</v>
      </c>
      <c r="F28" s="18">
        <v>1.9844298580369408E-3</v>
      </c>
      <c r="G28" s="18">
        <v>3.2912781130005485E-3</v>
      </c>
      <c r="L28" s="24" t="s">
        <v>163</v>
      </c>
      <c r="M28" s="18">
        <v>7.3225087551735115E-3</v>
      </c>
      <c r="N28" s="18">
        <v>7.0489358817947675E-3</v>
      </c>
      <c r="O28" s="18">
        <v>4.5852438516048354E-3</v>
      </c>
      <c r="P28" s="18">
        <v>3.9688597160738815E-3</v>
      </c>
      <c r="Q28" s="18">
        <v>4.114097641250686E-3</v>
      </c>
      <c r="R28" s="18"/>
      <c r="S28" s="18"/>
      <c r="T28" s="18"/>
      <c r="U28" s="18"/>
      <c r="V28" s="18"/>
      <c r="W28" s="18"/>
    </row>
    <row r="29" spans="2:24">
      <c r="B29" s="24" t="s">
        <v>168</v>
      </c>
      <c r="C29" s="18">
        <v>1.2734797835084368E-3</v>
      </c>
      <c r="D29" s="18">
        <v>1.8977904297139759E-3</v>
      </c>
      <c r="E29" s="18">
        <v>1.0421008753647354E-3</v>
      </c>
      <c r="F29" s="18">
        <v>1.0685391543275836E-3</v>
      </c>
      <c r="G29" s="18">
        <v>8.2281952825013713E-4</v>
      </c>
      <c r="L29" s="24" t="s">
        <v>164</v>
      </c>
      <c r="M29" s="18">
        <v>5.7306590257879654E-3</v>
      </c>
      <c r="N29" s="18">
        <v>4.8800325335502234E-3</v>
      </c>
      <c r="O29" s="18">
        <v>3.5431429762401E-3</v>
      </c>
      <c r="P29" s="18">
        <v>3.2056174629827507E-3</v>
      </c>
      <c r="Q29" s="18">
        <v>2.7427317608337905E-3</v>
      </c>
      <c r="R29" s="18"/>
      <c r="S29" s="18"/>
      <c r="T29" s="18"/>
      <c r="U29" s="18"/>
      <c r="V29" s="18"/>
      <c r="W29" s="18"/>
    </row>
    <row r="30" spans="2:24">
      <c r="L30" s="24" t="s">
        <v>165</v>
      </c>
      <c r="M30" s="18">
        <v>4.6163642152180833E-3</v>
      </c>
      <c r="N30" s="18">
        <v>4.8800325335502234E-3</v>
      </c>
      <c r="O30" s="18">
        <v>8.3368070029178826E-4</v>
      </c>
      <c r="P30" s="18">
        <v>6.1059380247290495E-4</v>
      </c>
      <c r="Q30" s="18">
        <v>8.2281952825013713E-4</v>
      </c>
      <c r="R30" s="18"/>
      <c r="S30" s="18"/>
      <c r="T30" s="18"/>
      <c r="U30" s="18"/>
      <c r="V30" s="18"/>
      <c r="W30" s="18"/>
    </row>
    <row r="31" spans="2:24">
      <c r="L31" s="24" t="s">
        <v>167</v>
      </c>
      <c r="M31" s="18">
        <v>4.4571792422795284E-3</v>
      </c>
      <c r="N31" s="18">
        <v>3.6600244001626678E-3</v>
      </c>
      <c r="O31" s="18">
        <v>8.3368070029178826E-4</v>
      </c>
      <c r="P31" s="18">
        <v>7.6324225309113108E-4</v>
      </c>
      <c r="Q31" s="18">
        <v>1.0970927043335162E-3</v>
      </c>
      <c r="R31" s="18"/>
      <c r="S31" s="18"/>
      <c r="T31" s="18"/>
      <c r="U31" s="18"/>
      <c r="V31" s="18"/>
      <c r="W31" s="18"/>
    </row>
    <row r="32" spans="2:24">
      <c r="L32" s="24" t="s">
        <v>169</v>
      </c>
      <c r="M32" s="18">
        <v>2.3877745940783192E-3</v>
      </c>
      <c r="N32" s="18">
        <v>1.8977904297139759E-3</v>
      </c>
      <c r="O32" s="18">
        <v>1.0421008753647354E-3</v>
      </c>
      <c r="P32" s="18">
        <v>7.6324225309113108E-4</v>
      </c>
      <c r="Q32" s="18">
        <v>6.8568294020844762E-4</v>
      </c>
      <c r="R32" s="18" t="s">
        <v>22</v>
      </c>
      <c r="S32" s="18"/>
      <c r="T32" s="18" t="s">
        <v>4</v>
      </c>
      <c r="U32" s="18"/>
      <c r="V32" s="18" t="s">
        <v>135</v>
      </c>
      <c r="W32" s="18" t="s">
        <v>137</v>
      </c>
    </row>
    <row r="33" spans="12:23">
      <c r="L33" s="23" t="s">
        <v>39</v>
      </c>
      <c r="M33" s="18">
        <f>SUM(M24:M32)</f>
        <v>0.113658070678128</v>
      </c>
      <c r="N33" s="18">
        <f>SUM(N24:N32)</f>
        <v>0.10776738511590075</v>
      </c>
      <c r="O33" s="18">
        <f>SUM(O24:O32)</f>
        <v>4.8353480616923683E-2</v>
      </c>
      <c r="P33" s="18">
        <f>SUM(P24:P32)</f>
        <v>2.6713478858189591E-2</v>
      </c>
      <c r="Q33" s="18">
        <f>SUM(Q24:Q32)</f>
        <v>3.1541415249588589E-2</v>
      </c>
      <c r="R33" s="18">
        <f>AVERAGE(M33:N33)</f>
        <v>0.11071272789701438</v>
      </c>
      <c r="S33" s="18">
        <f>STDEV(M33:N33)/SQRT(2)</f>
        <v>2.9453427811136214E-3</v>
      </c>
      <c r="T33" s="18">
        <f>AVERAGE(O33:Q33)</f>
        <v>3.5536124908233956E-2</v>
      </c>
      <c r="U33" s="18">
        <f>AVERAGE(O33:Q33)/SQRT(3)</f>
        <v>2.0516791281725042E-2</v>
      </c>
      <c r="V33" s="18">
        <f>T33/R33</f>
        <v>0.32097596711093473</v>
      </c>
      <c r="W33" s="18">
        <f>1-V33</f>
        <v>0.67902403288906532</v>
      </c>
    </row>
  </sheetData>
  <mergeCells count="4">
    <mergeCell ref="B2:J2"/>
    <mergeCell ref="L2:X2"/>
    <mergeCell ref="L22:W22"/>
    <mergeCell ref="B22:G22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68B2-31F2-2E4C-A5C1-8D22CC9790B5}">
  <dimension ref="B1:X38"/>
  <sheetViews>
    <sheetView workbookViewId="0">
      <selection activeCell="I27" sqref="I27"/>
    </sheetView>
  </sheetViews>
  <sheetFormatPr defaultColWidth="10.625" defaultRowHeight="15.75"/>
  <cols>
    <col min="1" max="16384" width="10.625" style="2"/>
  </cols>
  <sheetData>
    <row r="1" spans="2:24">
      <c r="B1" s="36" t="s">
        <v>188</v>
      </c>
      <c r="C1" s="36"/>
      <c r="D1" s="36"/>
      <c r="E1" s="36"/>
      <c r="F1" s="36"/>
      <c r="G1" s="36"/>
      <c r="H1" s="36"/>
      <c r="I1" s="36"/>
      <c r="J1" s="36"/>
      <c r="L1" s="36" t="s">
        <v>189</v>
      </c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2:24">
      <c r="B2" s="4"/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L2" s="4"/>
      <c r="M2" s="5" t="s">
        <v>0</v>
      </c>
      <c r="N2" s="5" t="s">
        <v>1</v>
      </c>
      <c r="O2" s="5" t="s">
        <v>2</v>
      </c>
      <c r="P2" s="5" t="s">
        <v>3</v>
      </c>
      <c r="Q2" s="5" t="s">
        <v>4</v>
      </c>
      <c r="R2" s="5" t="s">
        <v>5</v>
      </c>
      <c r="S2" s="5" t="s">
        <v>6</v>
      </c>
      <c r="T2" s="5" t="s">
        <v>7</v>
      </c>
      <c r="U2" s="12" t="s">
        <v>35</v>
      </c>
      <c r="V2" s="12" t="s">
        <v>36</v>
      </c>
      <c r="W2" s="12" t="s">
        <v>37</v>
      </c>
      <c r="X2" s="12" t="s">
        <v>53</v>
      </c>
    </row>
    <row r="3" spans="2:24">
      <c r="B3" s="26" t="s">
        <v>170</v>
      </c>
      <c r="C3" s="7">
        <v>78</v>
      </c>
      <c r="D3" s="7">
        <v>114</v>
      </c>
      <c r="E3" s="7">
        <v>126</v>
      </c>
      <c r="F3" s="7">
        <v>138</v>
      </c>
      <c r="G3" s="7">
        <v>122</v>
      </c>
      <c r="H3" s="7">
        <v>108</v>
      </c>
      <c r="I3" s="7">
        <v>111</v>
      </c>
      <c r="J3" s="7">
        <v>136</v>
      </c>
      <c r="L3" s="26" t="s">
        <v>170</v>
      </c>
      <c r="M3" s="7">
        <f t="shared" ref="M3:M19" si="0">C3/C$20</f>
        <v>1.2416427889207259E-2</v>
      </c>
      <c r="N3" s="7">
        <f t="shared" ref="N3:N19" si="1">D3/D$20</f>
        <v>1.5453436356242375E-2</v>
      </c>
      <c r="O3" s="7">
        <f t="shared" ref="O3:O19" si="2">E3/E$20</f>
        <v>2.6260942059191331E-2</v>
      </c>
      <c r="P3" s="7">
        <f t="shared" ref="P3:P19" si="3">F3/F$20</f>
        <v>2.1065486185315219E-2</v>
      </c>
      <c r="Q3" s="7">
        <f t="shared" ref="Q3:Q19" si="4">G3/G$20</f>
        <v>1.6730663741086123E-2</v>
      </c>
      <c r="R3" s="7">
        <f t="shared" ref="R3:R19" si="5">H3/H$20</f>
        <v>1.2927938711994253E-2</v>
      </c>
      <c r="S3" s="7">
        <f t="shared" ref="S3:S19" si="6">I3/I$20</f>
        <v>1.7822736030828516E-2</v>
      </c>
      <c r="T3" s="7">
        <f t="shared" ref="T3:T19" si="7">J3/J$20</f>
        <v>2.1746082507195393E-2</v>
      </c>
      <c r="U3" s="6" t="s">
        <v>38</v>
      </c>
      <c r="V3" s="6" t="s">
        <v>38</v>
      </c>
      <c r="W3" s="6" t="s">
        <v>38</v>
      </c>
      <c r="X3" s="6"/>
    </row>
    <row r="4" spans="2:24">
      <c r="B4" s="26" t="s">
        <v>171</v>
      </c>
      <c r="C4" s="7">
        <v>95</v>
      </c>
      <c r="D4" s="7">
        <v>99</v>
      </c>
      <c r="E4" s="7">
        <v>64</v>
      </c>
      <c r="F4" s="7">
        <v>80</v>
      </c>
      <c r="G4" s="7">
        <v>73</v>
      </c>
      <c r="H4" s="7">
        <v>93</v>
      </c>
      <c r="I4" s="7">
        <v>94</v>
      </c>
      <c r="J4" s="7">
        <v>97</v>
      </c>
      <c r="L4" s="26" t="s">
        <v>171</v>
      </c>
      <c r="M4" s="7">
        <f t="shared" si="0"/>
        <v>1.5122572429162687E-2</v>
      </c>
      <c r="N4" s="7">
        <f t="shared" si="1"/>
        <v>1.3420089467263115E-2</v>
      </c>
      <c r="O4" s="7">
        <f t="shared" si="2"/>
        <v>1.3338891204668612E-2</v>
      </c>
      <c r="P4" s="7">
        <f t="shared" si="3"/>
        <v>1.2211876049458097E-2</v>
      </c>
      <c r="Q4" s="7">
        <f t="shared" si="4"/>
        <v>1.0010970927043335E-2</v>
      </c>
      <c r="R4" s="7">
        <f t="shared" si="5"/>
        <v>1.1132391668661718E-2</v>
      </c>
      <c r="S4" s="7">
        <f t="shared" si="6"/>
        <v>1.5093127809890815E-2</v>
      </c>
      <c r="T4" s="7">
        <f t="shared" si="7"/>
        <v>1.5510073552926128E-2</v>
      </c>
      <c r="U4" s="6" t="s">
        <v>38</v>
      </c>
      <c r="V4" s="6" t="s">
        <v>38</v>
      </c>
      <c r="W4" s="6" t="s">
        <v>38</v>
      </c>
      <c r="X4" s="6"/>
    </row>
    <row r="5" spans="2:24">
      <c r="B5" s="26" t="s">
        <v>172</v>
      </c>
      <c r="C5" s="7">
        <v>67</v>
      </c>
      <c r="D5" s="7">
        <v>48</v>
      </c>
      <c r="E5" s="7">
        <v>94</v>
      </c>
      <c r="F5" s="7">
        <v>130</v>
      </c>
      <c r="G5" s="7">
        <v>104</v>
      </c>
      <c r="H5" s="7">
        <v>77</v>
      </c>
      <c r="I5" s="7">
        <v>66</v>
      </c>
      <c r="J5" s="7">
        <v>62</v>
      </c>
      <c r="L5" s="26" t="s">
        <v>172</v>
      </c>
      <c r="M5" s="7">
        <f t="shared" si="0"/>
        <v>1.0665393186883159E-2</v>
      </c>
      <c r="N5" s="7">
        <f t="shared" si="1"/>
        <v>6.5067100447336315E-3</v>
      </c>
      <c r="O5" s="7">
        <f t="shared" si="2"/>
        <v>1.9591496456857024E-2</v>
      </c>
      <c r="P5" s="7">
        <f t="shared" si="3"/>
        <v>1.9844298580369409E-2</v>
      </c>
      <c r="Q5" s="7">
        <f t="shared" si="4"/>
        <v>1.426220515633571E-2</v>
      </c>
      <c r="R5" s="7">
        <f t="shared" si="5"/>
        <v>9.2171414891070152E-3</v>
      </c>
      <c r="S5" s="7">
        <f t="shared" si="6"/>
        <v>1.0597302504816955E-2</v>
      </c>
      <c r="T5" s="7">
        <f t="shared" si="7"/>
        <v>9.9136552606331942E-3</v>
      </c>
      <c r="U5" s="6">
        <v>2.26763E-2</v>
      </c>
      <c r="V5" s="6">
        <v>1.9251600000000001E-2</v>
      </c>
      <c r="W5" s="6" t="s">
        <v>38</v>
      </c>
      <c r="X5" s="6" t="s">
        <v>40</v>
      </c>
    </row>
    <row r="6" spans="2:24">
      <c r="B6" s="26" t="s">
        <v>173</v>
      </c>
      <c r="C6" s="7">
        <v>66</v>
      </c>
      <c r="D6" s="7">
        <v>63</v>
      </c>
      <c r="E6" s="7">
        <v>46</v>
      </c>
      <c r="F6" s="7">
        <v>62</v>
      </c>
      <c r="G6" s="7">
        <v>92</v>
      </c>
      <c r="H6" s="7">
        <v>141</v>
      </c>
      <c r="I6" s="7">
        <v>76</v>
      </c>
      <c r="J6" s="7">
        <v>90</v>
      </c>
      <c r="L6" s="26" t="s">
        <v>173</v>
      </c>
      <c r="M6" s="7">
        <f t="shared" si="0"/>
        <v>1.0506208213944603E-2</v>
      </c>
      <c r="N6" s="7">
        <f t="shared" si="1"/>
        <v>8.5400569337128907E-3</v>
      </c>
      <c r="O6" s="7">
        <f t="shared" si="2"/>
        <v>9.5873280533555656E-3</v>
      </c>
      <c r="P6" s="7">
        <f t="shared" si="3"/>
        <v>9.4642039383300257E-3</v>
      </c>
      <c r="Q6" s="7">
        <f t="shared" si="4"/>
        <v>1.2616566099835436E-2</v>
      </c>
      <c r="R6" s="7">
        <f t="shared" si="5"/>
        <v>1.6878142207325832E-2</v>
      </c>
      <c r="S6" s="7">
        <f t="shared" si="6"/>
        <v>1.2202954399486191E-2</v>
      </c>
      <c r="T6" s="7">
        <f t="shared" si="7"/>
        <v>1.4390789894467541E-2</v>
      </c>
      <c r="U6" s="6" t="s">
        <v>38</v>
      </c>
      <c r="V6" s="6" t="s">
        <v>38</v>
      </c>
      <c r="W6" s="6" t="s">
        <v>38</v>
      </c>
      <c r="X6" s="6"/>
    </row>
    <row r="7" spans="2:24">
      <c r="B7" s="26" t="s">
        <v>174</v>
      </c>
      <c r="C7" s="7">
        <v>75</v>
      </c>
      <c r="D7" s="7">
        <v>101</v>
      </c>
      <c r="E7" s="7">
        <v>25</v>
      </c>
      <c r="F7" s="7">
        <v>40</v>
      </c>
      <c r="G7" s="7">
        <v>28</v>
      </c>
      <c r="H7" s="7">
        <v>90</v>
      </c>
      <c r="I7" s="7">
        <v>86</v>
      </c>
      <c r="J7" s="7">
        <v>80</v>
      </c>
      <c r="L7" s="26" t="s">
        <v>174</v>
      </c>
      <c r="M7" s="7">
        <f t="shared" si="0"/>
        <v>1.1938872970391595E-2</v>
      </c>
      <c r="N7" s="7">
        <f t="shared" si="1"/>
        <v>1.3691202385793683E-2</v>
      </c>
      <c r="O7" s="7">
        <f t="shared" si="2"/>
        <v>5.2105043768236768E-3</v>
      </c>
      <c r="P7" s="7">
        <f t="shared" si="3"/>
        <v>6.1059380247290487E-3</v>
      </c>
      <c r="Q7" s="7">
        <f t="shared" si="4"/>
        <v>3.8398244651673065E-3</v>
      </c>
      <c r="R7" s="7">
        <f t="shared" si="5"/>
        <v>1.0773282259995211E-2</v>
      </c>
      <c r="S7" s="7">
        <f t="shared" si="6"/>
        <v>1.3808606294155427E-2</v>
      </c>
      <c r="T7" s="7">
        <f t="shared" si="7"/>
        <v>1.2791813239526703E-2</v>
      </c>
      <c r="U7" s="6">
        <v>2.457E-3</v>
      </c>
      <c r="V7" s="6">
        <v>3.2875000000000001E-3</v>
      </c>
      <c r="W7" s="6" t="s">
        <v>38</v>
      </c>
      <c r="X7" s="6" t="s">
        <v>41</v>
      </c>
    </row>
    <row r="8" spans="2:24">
      <c r="B8" s="26" t="s">
        <v>185</v>
      </c>
      <c r="C8" s="7">
        <v>68</v>
      </c>
      <c r="D8" s="7">
        <v>79</v>
      </c>
      <c r="E8" s="7">
        <v>22</v>
      </c>
      <c r="F8" s="7">
        <v>34</v>
      </c>
      <c r="G8" s="7">
        <v>24</v>
      </c>
      <c r="H8" s="7">
        <v>73</v>
      </c>
      <c r="I8" s="7">
        <v>62</v>
      </c>
      <c r="J8" s="7">
        <v>71</v>
      </c>
      <c r="L8" s="26" t="s">
        <v>185</v>
      </c>
      <c r="M8" s="7">
        <f t="shared" si="0"/>
        <v>1.0824578159821713E-2</v>
      </c>
      <c r="N8" s="7">
        <f t="shared" si="1"/>
        <v>1.0708960281957435E-2</v>
      </c>
      <c r="O8" s="7">
        <f t="shared" si="2"/>
        <v>4.5852438516048354E-3</v>
      </c>
      <c r="P8" s="7">
        <f t="shared" si="3"/>
        <v>5.1900473210196914E-3</v>
      </c>
      <c r="Q8" s="7">
        <f t="shared" si="4"/>
        <v>3.2912781130005485E-3</v>
      </c>
      <c r="R8" s="7">
        <f t="shared" si="5"/>
        <v>8.738328944218339E-3</v>
      </c>
      <c r="S8" s="7">
        <f t="shared" si="6"/>
        <v>9.9550417469492607E-3</v>
      </c>
      <c r="T8" s="7">
        <f t="shared" si="7"/>
        <v>1.135273425007995E-2</v>
      </c>
      <c r="U8" s="6">
        <v>2.5707E-3</v>
      </c>
      <c r="V8" s="6">
        <v>2.4223999999999999E-3</v>
      </c>
      <c r="W8" s="6" t="s">
        <v>38</v>
      </c>
      <c r="X8" s="6" t="s">
        <v>41</v>
      </c>
    </row>
    <row r="9" spans="2:24">
      <c r="B9" s="26" t="s">
        <v>175</v>
      </c>
      <c r="C9" s="7">
        <v>67</v>
      </c>
      <c r="D9" s="7">
        <v>85</v>
      </c>
      <c r="E9" s="7">
        <v>13</v>
      </c>
      <c r="F9" s="7">
        <v>25</v>
      </c>
      <c r="G9" s="7">
        <v>26</v>
      </c>
      <c r="H9" s="7">
        <v>71</v>
      </c>
      <c r="I9" s="7">
        <v>70</v>
      </c>
      <c r="J9" s="7">
        <v>47</v>
      </c>
      <c r="L9" s="26" t="s">
        <v>175</v>
      </c>
      <c r="M9" s="7">
        <f t="shared" si="0"/>
        <v>1.0665393186883159E-2</v>
      </c>
      <c r="N9" s="7">
        <f t="shared" si="1"/>
        <v>1.1522299037549139E-2</v>
      </c>
      <c r="O9" s="7">
        <f t="shared" si="2"/>
        <v>2.7094622759483117E-3</v>
      </c>
      <c r="P9" s="7">
        <f t="shared" si="3"/>
        <v>3.8162112654556556E-3</v>
      </c>
      <c r="Q9" s="7">
        <f t="shared" si="4"/>
        <v>3.5655512890839275E-3</v>
      </c>
      <c r="R9" s="7">
        <f t="shared" si="5"/>
        <v>8.498922671774E-3</v>
      </c>
      <c r="S9" s="7">
        <f t="shared" si="6"/>
        <v>1.1239563262684649E-2</v>
      </c>
      <c r="T9" s="7">
        <f t="shared" si="7"/>
        <v>7.5151902782219383E-3</v>
      </c>
      <c r="U9" s="6">
        <v>6.9281000000000004E-3</v>
      </c>
      <c r="V9" s="6">
        <v>3.0030999999999999E-3</v>
      </c>
      <c r="W9" s="6" t="s">
        <v>38</v>
      </c>
      <c r="X9" s="6" t="s">
        <v>41</v>
      </c>
    </row>
    <row r="10" spans="2:24">
      <c r="B10" s="26" t="s">
        <v>176</v>
      </c>
      <c r="C10" s="7">
        <v>31</v>
      </c>
      <c r="D10" s="7">
        <v>38</v>
      </c>
      <c r="E10" s="7">
        <v>25</v>
      </c>
      <c r="F10" s="7">
        <v>43</v>
      </c>
      <c r="G10" s="7">
        <v>33</v>
      </c>
      <c r="H10" s="7">
        <v>44</v>
      </c>
      <c r="I10" s="7">
        <v>32</v>
      </c>
      <c r="J10" s="7">
        <v>39</v>
      </c>
      <c r="L10" s="26" t="s">
        <v>176</v>
      </c>
      <c r="M10" s="7">
        <f t="shared" si="0"/>
        <v>4.9347341610951924E-3</v>
      </c>
      <c r="N10" s="7">
        <f t="shared" si="1"/>
        <v>5.1511454520807914E-3</v>
      </c>
      <c r="O10" s="7">
        <f t="shared" si="2"/>
        <v>5.2105043768236768E-3</v>
      </c>
      <c r="P10" s="7">
        <f t="shared" si="3"/>
        <v>6.5638833765837273E-3</v>
      </c>
      <c r="Q10" s="7">
        <f t="shared" si="4"/>
        <v>4.5255074053757545E-3</v>
      </c>
      <c r="R10" s="7">
        <f t="shared" si="5"/>
        <v>5.2669379937754371E-3</v>
      </c>
      <c r="S10" s="7">
        <f t="shared" si="6"/>
        <v>5.1380860629415539E-3</v>
      </c>
      <c r="T10" s="7">
        <f t="shared" si="7"/>
        <v>6.2360089542692673E-3</v>
      </c>
      <c r="U10" s="6" t="s">
        <v>38</v>
      </c>
      <c r="V10" s="6" t="s">
        <v>38</v>
      </c>
      <c r="W10" s="6" t="s">
        <v>38</v>
      </c>
      <c r="X10" s="6"/>
    </row>
    <row r="11" spans="2:24">
      <c r="B11" s="26" t="s">
        <v>177</v>
      </c>
      <c r="C11" s="7">
        <v>33</v>
      </c>
      <c r="D11" s="7">
        <v>34</v>
      </c>
      <c r="E11" s="7">
        <v>15</v>
      </c>
      <c r="F11" s="7">
        <v>30</v>
      </c>
      <c r="G11" s="7">
        <v>24</v>
      </c>
      <c r="H11" s="7">
        <v>39</v>
      </c>
      <c r="I11" s="7">
        <v>39</v>
      </c>
      <c r="J11" s="7">
        <v>35</v>
      </c>
      <c r="L11" s="26" t="s">
        <v>177</v>
      </c>
      <c r="M11" s="7">
        <f t="shared" si="0"/>
        <v>5.2531041069723014E-3</v>
      </c>
      <c r="N11" s="7">
        <f t="shared" si="1"/>
        <v>4.6089196150196554E-3</v>
      </c>
      <c r="O11" s="7">
        <f t="shared" si="2"/>
        <v>3.1263026260942061E-3</v>
      </c>
      <c r="P11" s="7">
        <f t="shared" si="3"/>
        <v>4.5794535185467869E-3</v>
      </c>
      <c r="Q11" s="7">
        <f t="shared" si="4"/>
        <v>3.2912781130005485E-3</v>
      </c>
      <c r="R11" s="7">
        <f t="shared" si="5"/>
        <v>4.6684223126645915E-3</v>
      </c>
      <c r="S11" s="7">
        <f t="shared" si="6"/>
        <v>6.262042389210019E-3</v>
      </c>
      <c r="T11" s="7">
        <f t="shared" si="7"/>
        <v>5.5964182922929326E-3</v>
      </c>
      <c r="U11" s="6" t="s">
        <v>38</v>
      </c>
      <c r="V11" s="6" t="s">
        <v>38</v>
      </c>
      <c r="W11" s="6" t="s">
        <v>38</v>
      </c>
      <c r="X11" s="6"/>
    </row>
    <row r="12" spans="2:24">
      <c r="B12" s="26" t="s">
        <v>178</v>
      </c>
      <c r="C12" s="7">
        <v>27</v>
      </c>
      <c r="D12" s="7">
        <v>48</v>
      </c>
      <c r="E12" s="7">
        <v>9</v>
      </c>
      <c r="F12" s="7">
        <v>13</v>
      </c>
      <c r="G12" s="7">
        <v>12</v>
      </c>
      <c r="H12" s="7">
        <v>45</v>
      </c>
      <c r="I12" s="7">
        <v>23</v>
      </c>
      <c r="J12" s="7">
        <v>40</v>
      </c>
      <c r="L12" s="26" t="s">
        <v>178</v>
      </c>
      <c r="M12" s="7">
        <f t="shared" si="0"/>
        <v>4.2979942693409743E-3</v>
      </c>
      <c r="N12" s="7">
        <f t="shared" si="1"/>
        <v>6.5067100447336315E-3</v>
      </c>
      <c r="O12" s="7">
        <f t="shared" si="2"/>
        <v>1.8757815756565235E-3</v>
      </c>
      <c r="P12" s="7">
        <f t="shared" si="3"/>
        <v>1.9844298580369408E-3</v>
      </c>
      <c r="Q12" s="7">
        <f t="shared" si="4"/>
        <v>1.6456390565002743E-3</v>
      </c>
      <c r="R12" s="7">
        <f t="shared" si="5"/>
        <v>5.3866411299976057E-3</v>
      </c>
      <c r="S12" s="7">
        <f t="shared" si="6"/>
        <v>3.6929993577392421E-3</v>
      </c>
      <c r="T12" s="7">
        <f t="shared" si="7"/>
        <v>6.3959066197633516E-3</v>
      </c>
      <c r="U12" s="6">
        <v>3.3192100000000002E-2</v>
      </c>
      <c r="V12" s="6">
        <v>3.8551500000000002E-2</v>
      </c>
      <c r="W12" s="6" t="s">
        <v>38</v>
      </c>
      <c r="X12" s="6" t="s">
        <v>41</v>
      </c>
    </row>
    <row r="13" spans="2:24">
      <c r="B13" s="26" t="s">
        <v>179</v>
      </c>
      <c r="C13" s="7">
        <v>18</v>
      </c>
      <c r="D13" s="7">
        <v>44</v>
      </c>
      <c r="E13" s="7">
        <v>17</v>
      </c>
      <c r="F13" s="7">
        <v>14</v>
      </c>
      <c r="G13" s="7">
        <v>7</v>
      </c>
      <c r="H13" s="7">
        <v>29</v>
      </c>
      <c r="I13" s="7">
        <v>30</v>
      </c>
      <c r="J13" s="7">
        <v>41</v>
      </c>
      <c r="L13" s="26" t="s">
        <v>179</v>
      </c>
      <c r="M13" s="7">
        <f t="shared" si="0"/>
        <v>2.8653295128939827E-3</v>
      </c>
      <c r="N13" s="7">
        <f t="shared" si="1"/>
        <v>5.9644842076724955E-3</v>
      </c>
      <c r="O13" s="7">
        <f t="shared" si="2"/>
        <v>3.5431429762401E-3</v>
      </c>
      <c r="P13" s="7">
        <f t="shared" si="3"/>
        <v>2.1370783086551671E-3</v>
      </c>
      <c r="Q13" s="7">
        <f t="shared" si="4"/>
        <v>9.5995611629182663E-4</v>
      </c>
      <c r="R13" s="7">
        <f t="shared" si="5"/>
        <v>3.4713909504429014E-3</v>
      </c>
      <c r="S13" s="7">
        <f t="shared" si="6"/>
        <v>4.8169556840077067E-3</v>
      </c>
      <c r="T13" s="7">
        <f t="shared" si="7"/>
        <v>6.555804285257435E-3</v>
      </c>
      <c r="U13" s="6" t="s">
        <v>38</v>
      </c>
      <c r="V13" s="6" t="s">
        <v>38</v>
      </c>
      <c r="W13" s="6" t="s">
        <v>38</v>
      </c>
      <c r="X13" s="6"/>
    </row>
    <row r="14" spans="2:24">
      <c r="B14" s="26" t="s">
        <v>180</v>
      </c>
      <c r="C14" s="7">
        <v>9</v>
      </c>
      <c r="D14" s="7">
        <v>16</v>
      </c>
      <c r="E14" s="7">
        <v>3</v>
      </c>
      <c r="F14" s="7">
        <v>0</v>
      </c>
      <c r="G14" s="7">
        <v>2</v>
      </c>
      <c r="H14" s="7">
        <v>16</v>
      </c>
      <c r="I14" s="7">
        <v>5</v>
      </c>
      <c r="J14" s="7">
        <v>18</v>
      </c>
      <c r="L14" s="26" t="s">
        <v>180</v>
      </c>
      <c r="M14" s="7">
        <f t="shared" si="0"/>
        <v>1.4326647564469914E-3</v>
      </c>
      <c r="N14" s="7">
        <f t="shared" si="1"/>
        <v>2.1689033482445437E-3</v>
      </c>
      <c r="O14" s="7">
        <f t="shared" si="2"/>
        <v>6.2526052521884117E-4</v>
      </c>
      <c r="P14" s="7">
        <f t="shared" si="3"/>
        <v>0</v>
      </c>
      <c r="Q14" s="7">
        <f t="shared" si="4"/>
        <v>2.7427317608337906E-4</v>
      </c>
      <c r="R14" s="7">
        <f t="shared" si="5"/>
        <v>1.9152501795547043E-3</v>
      </c>
      <c r="S14" s="7">
        <f t="shared" si="6"/>
        <v>8.0282594733461783E-4</v>
      </c>
      <c r="T14" s="7">
        <f t="shared" si="7"/>
        <v>2.878157978893508E-3</v>
      </c>
      <c r="U14" s="6" t="s">
        <v>38</v>
      </c>
      <c r="V14" s="6" t="s">
        <v>38</v>
      </c>
      <c r="W14" s="6" t="s">
        <v>38</v>
      </c>
      <c r="X14" s="6"/>
    </row>
    <row r="15" spans="2:24">
      <c r="B15" s="26" t="s">
        <v>181</v>
      </c>
      <c r="C15" s="7">
        <v>17</v>
      </c>
      <c r="D15" s="7">
        <v>11</v>
      </c>
      <c r="E15" s="7">
        <v>4</v>
      </c>
      <c r="F15" s="7">
        <v>1</v>
      </c>
      <c r="G15" s="7">
        <v>2</v>
      </c>
      <c r="H15" s="7">
        <v>11</v>
      </c>
      <c r="I15" s="7">
        <v>8</v>
      </c>
      <c r="J15" s="7">
        <v>12</v>
      </c>
      <c r="L15" s="26" t="s">
        <v>181</v>
      </c>
      <c r="M15" s="7">
        <f t="shared" si="0"/>
        <v>2.7061445399554282E-3</v>
      </c>
      <c r="N15" s="7">
        <f t="shared" si="1"/>
        <v>1.4911210519181239E-3</v>
      </c>
      <c r="O15" s="7">
        <f t="shared" si="2"/>
        <v>8.3368070029178826E-4</v>
      </c>
      <c r="P15" s="7">
        <f t="shared" si="3"/>
        <v>1.5264845061822624E-4</v>
      </c>
      <c r="Q15" s="7">
        <f t="shared" si="4"/>
        <v>2.7427317608337906E-4</v>
      </c>
      <c r="R15" s="7">
        <f t="shared" si="5"/>
        <v>1.3167344984438593E-3</v>
      </c>
      <c r="S15" s="7">
        <f t="shared" si="6"/>
        <v>1.2845215157353885E-3</v>
      </c>
      <c r="T15" s="7">
        <f t="shared" si="7"/>
        <v>1.9187719859290054E-3</v>
      </c>
      <c r="U15" s="6" t="s">
        <v>38</v>
      </c>
      <c r="V15" s="6">
        <v>3.2511100000000001E-2</v>
      </c>
      <c r="W15" s="6" t="s">
        <v>38</v>
      </c>
      <c r="X15" s="6" t="s">
        <v>41</v>
      </c>
    </row>
    <row r="16" spans="2:24">
      <c r="B16" s="26" t="s">
        <v>186</v>
      </c>
      <c r="C16" s="7">
        <v>9</v>
      </c>
      <c r="D16" s="7">
        <v>8</v>
      </c>
      <c r="E16" s="7">
        <v>3</v>
      </c>
      <c r="F16" s="7">
        <v>3</v>
      </c>
      <c r="G16" s="7">
        <v>7</v>
      </c>
      <c r="H16" s="7">
        <v>13</v>
      </c>
      <c r="I16" s="7">
        <v>7</v>
      </c>
      <c r="J16" s="7">
        <v>13</v>
      </c>
      <c r="L16" s="26" t="s">
        <v>186</v>
      </c>
      <c r="M16" s="7">
        <f t="shared" si="0"/>
        <v>1.4326647564469914E-3</v>
      </c>
      <c r="N16" s="7">
        <f t="shared" si="1"/>
        <v>1.0844516741222718E-3</v>
      </c>
      <c r="O16" s="7">
        <f t="shared" si="2"/>
        <v>6.2526052521884117E-4</v>
      </c>
      <c r="P16" s="7">
        <f t="shared" si="3"/>
        <v>4.5794535185467866E-4</v>
      </c>
      <c r="Q16" s="7">
        <f t="shared" si="4"/>
        <v>9.5995611629182663E-4</v>
      </c>
      <c r="R16" s="7">
        <f t="shared" si="5"/>
        <v>1.5561407708881974E-3</v>
      </c>
      <c r="S16" s="7">
        <f t="shared" si="6"/>
        <v>1.1239563262684649E-3</v>
      </c>
      <c r="T16" s="7">
        <f t="shared" si="7"/>
        <v>2.0786696514230891E-3</v>
      </c>
      <c r="U16" s="6" t="s">
        <v>38</v>
      </c>
      <c r="V16" s="6" t="s">
        <v>38</v>
      </c>
      <c r="W16" s="6" t="s">
        <v>38</v>
      </c>
      <c r="X16" s="6"/>
    </row>
    <row r="17" spans="2:24">
      <c r="B17" s="26" t="s">
        <v>182</v>
      </c>
      <c r="C17" s="7">
        <v>4</v>
      </c>
      <c r="D17" s="7">
        <v>12</v>
      </c>
      <c r="E17" s="7">
        <v>7</v>
      </c>
      <c r="F17" s="7">
        <v>5</v>
      </c>
      <c r="G17" s="7">
        <v>10</v>
      </c>
      <c r="H17" s="7">
        <v>8</v>
      </c>
      <c r="I17" s="7">
        <v>8</v>
      </c>
      <c r="J17" s="7">
        <v>5</v>
      </c>
      <c r="L17" s="26" t="s">
        <v>182</v>
      </c>
      <c r="M17" s="7">
        <f t="shared" si="0"/>
        <v>6.3673989175421842E-4</v>
      </c>
      <c r="N17" s="7">
        <f t="shared" si="1"/>
        <v>1.6266775111834079E-3</v>
      </c>
      <c r="O17" s="7">
        <f t="shared" si="2"/>
        <v>1.4589412255106293E-3</v>
      </c>
      <c r="P17" s="7">
        <f t="shared" si="3"/>
        <v>7.6324225309113108E-4</v>
      </c>
      <c r="Q17" s="7">
        <f t="shared" si="4"/>
        <v>1.3713658804168952E-3</v>
      </c>
      <c r="R17" s="7">
        <f t="shared" si="5"/>
        <v>9.5762508977735214E-4</v>
      </c>
      <c r="S17" s="7">
        <f t="shared" si="6"/>
        <v>1.2845215157353885E-3</v>
      </c>
      <c r="T17" s="7">
        <f t="shared" si="7"/>
        <v>7.9948832747041895E-4</v>
      </c>
      <c r="U17" s="6" t="s">
        <v>38</v>
      </c>
      <c r="V17" s="6" t="s">
        <v>38</v>
      </c>
      <c r="W17" s="6" t="s">
        <v>38</v>
      </c>
      <c r="X17" s="6"/>
    </row>
    <row r="18" spans="2:24">
      <c r="B18" s="26" t="s">
        <v>183</v>
      </c>
      <c r="C18" s="7">
        <v>13</v>
      </c>
      <c r="D18" s="7">
        <v>14</v>
      </c>
      <c r="E18" s="7">
        <v>3</v>
      </c>
      <c r="F18" s="7">
        <v>1</v>
      </c>
      <c r="G18" s="7">
        <v>1</v>
      </c>
      <c r="H18" s="7">
        <v>7</v>
      </c>
      <c r="I18" s="7">
        <v>5</v>
      </c>
      <c r="J18" s="7">
        <v>6</v>
      </c>
      <c r="L18" s="26" t="s">
        <v>183</v>
      </c>
      <c r="M18" s="7">
        <f t="shared" si="0"/>
        <v>2.0694046482012097E-3</v>
      </c>
      <c r="N18" s="7">
        <f t="shared" si="1"/>
        <v>1.8977904297139759E-3</v>
      </c>
      <c r="O18" s="7">
        <f t="shared" si="2"/>
        <v>6.2526052521884117E-4</v>
      </c>
      <c r="P18" s="7">
        <f t="shared" si="3"/>
        <v>1.5264845061822624E-4</v>
      </c>
      <c r="Q18" s="7">
        <f t="shared" si="4"/>
        <v>1.3713658804168953E-4</v>
      </c>
      <c r="R18" s="7">
        <f t="shared" si="5"/>
        <v>8.379219535551831E-4</v>
      </c>
      <c r="S18" s="7">
        <f t="shared" si="6"/>
        <v>8.0282594733461783E-4</v>
      </c>
      <c r="T18" s="7">
        <f t="shared" si="7"/>
        <v>9.5938599296450271E-4</v>
      </c>
      <c r="U18" s="6">
        <v>3.4656399999999997E-2</v>
      </c>
      <c r="V18" s="6">
        <v>4.8149999999999999E-4</v>
      </c>
      <c r="W18" s="6">
        <v>3.1944E-3</v>
      </c>
      <c r="X18" s="6" t="s">
        <v>41</v>
      </c>
    </row>
    <row r="19" spans="2:24">
      <c r="B19" s="26" t="s">
        <v>184</v>
      </c>
      <c r="C19" s="7">
        <v>2</v>
      </c>
      <c r="D19" s="7">
        <v>12</v>
      </c>
      <c r="E19" s="7">
        <v>4</v>
      </c>
      <c r="F19" s="7">
        <v>4</v>
      </c>
      <c r="G19" s="7">
        <v>4</v>
      </c>
      <c r="H19" s="7">
        <v>6</v>
      </c>
      <c r="I19" s="7">
        <v>2</v>
      </c>
      <c r="J19" s="7">
        <v>5</v>
      </c>
      <c r="L19" s="26" t="s">
        <v>184</v>
      </c>
      <c r="M19" s="7">
        <f t="shared" si="0"/>
        <v>3.1836994587710921E-4</v>
      </c>
      <c r="N19" s="7">
        <f t="shared" si="1"/>
        <v>1.6266775111834079E-3</v>
      </c>
      <c r="O19" s="7">
        <f t="shared" si="2"/>
        <v>8.3368070029178826E-4</v>
      </c>
      <c r="P19" s="7">
        <f t="shared" si="3"/>
        <v>6.1059380247290495E-4</v>
      </c>
      <c r="Q19" s="7">
        <f t="shared" si="4"/>
        <v>5.4854635216675812E-4</v>
      </c>
      <c r="R19" s="7">
        <f t="shared" si="5"/>
        <v>7.1821881733301416E-4</v>
      </c>
      <c r="S19" s="7">
        <f t="shared" si="6"/>
        <v>3.2113037893384712E-4</v>
      </c>
      <c r="T19" s="7">
        <f t="shared" si="7"/>
        <v>7.9948832747041895E-4</v>
      </c>
      <c r="U19" s="6" t="s">
        <v>38</v>
      </c>
      <c r="V19" s="6" t="s">
        <v>38</v>
      </c>
      <c r="W19" s="6" t="s">
        <v>38</v>
      </c>
      <c r="X19" s="6"/>
    </row>
    <row r="20" spans="2:24">
      <c r="B20" s="6" t="s">
        <v>39</v>
      </c>
      <c r="C20" s="7">
        <v>6282</v>
      </c>
      <c r="D20" s="7">
        <v>7377</v>
      </c>
      <c r="E20" s="7">
        <v>4798</v>
      </c>
      <c r="F20" s="7">
        <v>6551</v>
      </c>
      <c r="G20" s="7">
        <v>7292</v>
      </c>
      <c r="H20" s="7">
        <v>8354</v>
      </c>
      <c r="I20" s="7">
        <v>6228</v>
      </c>
      <c r="J20" s="7">
        <v>6254</v>
      </c>
    </row>
    <row r="25" spans="2:24">
      <c r="B25" s="43" t="s">
        <v>195</v>
      </c>
      <c r="C25" s="43"/>
      <c r="D25" s="43"/>
      <c r="E25" s="43"/>
      <c r="F25" s="43"/>
      <c r="G25" s="43"/>
      <c r="L25" s="43" t="s">
        <v>194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2:24">
      <c r="B26" s="12" t="s">
        <v>192</v>
      </c>
      <c r="C26" s="12" t="s">
        <v>0</v>
      </c>
      <c r="D26" s="12" t="s">
        <v>1</v>
      </c>
      <c r="E26" s="12" t="s">
        <v>2</v>
      </c>
      <c r="F26" s="12" t="s">
        <v>3</v>
      </c>
      <c r="G26" s="12" t="s">
        <v>4</v>
      </c>
      <c r="L26" s="12" t="s">
        <v>137</v>
      </c>
      <c r="M26" s="12" t="s">
        <v>0</v>
      </c>
      <c r="N26" s="12" t="s">
        <v>1</v>
      </c>
      <c r="O26" s="12" t="s">
        <v>2</v>
      </c>
      <c r="P26" s="12" t="s">
        <v>3</v>
      </c>
      <c r="Q26" s="12" t="s">
        <v>4</v>
      </c>
      <c r="R26" s="6"/>
      <c r="S26" s="6"/>
      <c r="T26" s="6"/>
      <c r="U26" s="6"/>
      <c r="V26" s="6"/>
      <c r="W26" s="6"/>
    </row>
    <row r="27" spans="2:24">
      <c r="B27" s="26" t="s">
        <v>170</v>
      </c>
      <c r="C27" s="6">
        <v>1.2416427889207259E-2</v>
      </c>
      <c r="D27" s="6">
        <v>1.5453436356242375E-2</v>
      </c>
      <c r="E27" s="6">
        <v>2.6260942059191331E-2</v>
      </c>
      <c r="F27" s="6">
        <v>2.1065486185315219E-2</v>
      </c>
      <c r="G27" s="6">
        <v>1.6730663741086123E-2</v>
      </c>
      <c r="L27" s="26" t="s">
        <v>174</v>
      </c>
      <c r="M27" s="6">
        <v>1.1938872970391595E-2</v>
      </c>
      <c r="N27" s="6">
        <v>1.3691202385793683E-2</v>
      </c>
      <c r="O27" s="6">
        <v>5.2105043768236768E-3</v>
      </c>
      <c r="P27" s="6">
        <v>6.1059380247290487E-3</v>
      </c>
      <c r="Q27" s="6">
        <v>3.8398244651673065E-3</v>
      </c>
      <c r="R27" s="6"/>
      <c r="S27" s="6"/>
      <c r="T27" s="6"/>
      <c r="U27" s="6"/>
      <c r="V27" s="6"/>
      <c r="W27" s="6"/>
    </row>
    <row r="28" spans="2:24">
      <c r="B28" s="26" t="s">
        <v>171</v>
      </c>
      <c r="C28" s="6">
        <v>1.5122572429162687E-2</v>
      </c>
      <c r="D28" s="6">
        <v>1.3420089467263115E-2</v>
      </c>
      <c r="E28" s="6">
        <v>1.3338891204668612E-2</v>
      </c>
      <c r="F28" s="6">
        <v>1.2211876049458097E-2</v>
      </c>
      <c r="G28" s="6">
        <v>1.0010970927043335E-2</v>
      </c>
      <c r="L28" s="26" t="s">
        <v>185</v>
      </c>
      <c r="M28" s="6">
        <v>1.0824578159821713E-2</v>
      </c>
      <c r="N28" s="6">
        <v>1.0708960281957435E-2</v>
      </c>
      <c r="O28" s="6">
        <v>4.5852438516048354E-3</v>
      </c>
      <c r="P28" s="6">
        <v>5.1900473210196914E-3</v>
      </c>
      <c r="Q28" s="6">
        <v>3.2912781130005485E-3</v>
      </c>
      <c r="R28" s="6"/>
      <c r="S28" s="6"/>
      <c r="T28" s="6"/>
      <c r="U28" s="6"/>
      <c r="V28" s="6"/>
      <c r="W28" s="6"/>
    </row>
    <row r="29" spans="2:24">
      <c r="B29" s="26" t="s">
        <v>173</v>
      </c>
      <c r="C29" s="6">
        <v>1.0506208213944603E-2</v>
      </c>
      <c r="D29" s="6">
        <v>8.5400569337128907E-3</v>
      </c>
      <c r="E29" s="6">
        <v>9.5873280533555656E-3</v>
      </c>
      <c r="F29" s="6">
        <v>9.4642039383300257E-3</v>
      </c>
      <c r="G29" s="6">
        <v>1.2616566099835436E-2</v>
      </c>
      <c r="L29" s="26" t="s">
        <v>175</v>
      </c>
      <c r="M29" s="6">
        <v>1.0665393186883159E-2</v>
      </c>
      <c r="N29" s="6">
        <v>1.1522299037549139E-2</v>
      </c>
      <c r="O29" s="6">
        <v>2.7094622759483117E-3</v>
      </c>
      <c r="P29" s="6">
        <v>3.8162112654556556E-3</v>
      </c>
      <c r="Q29" s="6">
        <v>3.5655512890839275E-3</v>
      </c>
      <c r="R29" s="6"/>
      <c r="S29" s="6"/>
      <c r="T29" s="6"/>
      <c r="U29" s="6"/>
      <c r="V29" s="6"/>
      <c r="W29" s="6"/>
    </row>
    <row r="30" spans="2:24">
      <c r="B30" s="26" t="s">
        <v>176</v>
      </c>
      <c r="C30" s="6">
        <v>4.9347341610951924E-3</v>
      </c>
      <c r="D30" s="6">
        <v>5.1511454520807914E-3</v>
      </c>
      <c r="E30" s="6">
        <v>5.2105043768236768E-3</v>
      </c>
      <c r="F30" s="6">
        <v>6.5638833765837273E-3</v>
      </c>
      <c r="G30" s="6">
        <v>4.5255074053757545E-3</v>
      </c>
      <c r="L30" s="26" t="s">
        <v>178</v>
      </c>
      <c r="M30" s="6">
        <v>4.2979942693409743E-3</v>
      </c>
      <c r="N30" s="6">
        <v>6.5067100447336315E-3</v>
      </c>
      <c r="O30" s="6">
        <v>1.8757815756565235E-3</v>
      </c>
      <c r="P30" s="6">
        <v>1.9844298580369408E-3</v>
      </c>
      <c r="Q30" s="6">
        <v>1.6456390565002743E-3</v>
      </c>
      <c r="R30" s="6"/>
      <c r="S30" s="6"/>
      <c r="T30" s="6"/>
      <c r="U30" s="6"/>
      <c r="V30" s="6"/>
      <c r="W30" s="6"/>
    </row>
    <row r="31" spans="2:24">
      <c r="B31" s="26" t="s">
        <v>177</v>
      </c>
      <c r="C31" s="6">
        <v>5.2531041069723014E-3</v>
      </c>
      <c r="D31" s="6">
        <v>4.6089196150196554E-3</v>
      </c>
      <c r="E31" s="6">
        <v>3.1263026260942061E-3</v>
      </c>
      <c r="F31" s="6">
        <v>4.5794535185467869E-3</v>
      </c>
      <c r="G31" s="6">
        <v>3.2912781130005485E-3</v>
      </c>
      <c r="L31" s="26" t="s">
        <v>181</v>
      </c>
      <c r="M31" s="6">
        <v>2.7061445399554282E-3</v>
      </c>
      <c r="N31" s="6">
        <v>1.4911210519181239E-3</v>
      </c>
      <c r="O31" s="6">
        <v>8.3368070029178826E-4</v>
      </c>
      <c r="P31" s="6">
        <v>1.5264845061822624E-4</v>
      </c>
      <c r="Q31" s="6">
        <v>2.7427317608337906E-4</v>
      </c>
      <c r="R31" s="6"/>
      <c r="S31" s="6"/>
      <c r="T31" s="6"/>
      <c r="U31" s="6"/>
      <c r="V31" s="6"/>
      <c r="W31" s="6"/>
    </row>
    <row r="32" spans="2:24">
      <c r="B32" s="26" t="s">
        <v>179</v>
      </c>
      <c r="C32" s="6">
        <v>2.8653295128939827E-3</v>
      </c>
      <c r="D32" s="6">
        <v>5.9644842076724955E-3</v>
      </c>
      <c r="E32" s="6">
        <v>3.5431429762401E-3</v>
      </c>
      <c r="F32" s="6">
        <v>2.1370783086551671E-3</v>
      </c>
      <c r="G32" s="6">
        <v>9.5995611629182663E-4</v>
      </c>
      <c r="L32" s="26" t="s">
        <v>183</v>
      </c>
      <c r="M32" s="6">
        <v>2.0694046482012097E-3</v>
      </c>
      <c r="N32" s="6">
        <v>1.8977904297139759E-3</v>
      </c>
      <c r="O32" s="6">
        <v>6.2526052521884117E-4</v>
      </c>
      <c r="P32" s="6">
        <v>1.5264845061822624E-4</v>
      </c>
      <c r="Q32" s="6">
        <v>1.3713658804168953E-4</v>
      </c>
      <c r="R32" s="12" t="s">
        <v>22</v>
      </c>
      <c r="S32" s="12" t="s">
        <v>136</v>
      </c>
      <c r="T32" s="12" t="s">
        <v>4</v>
      </c>
      <c r="U32" s="12" t="s">
        <v>136</v>
      </c>
      <c r="V32" s="12" t="s">
        <v>135</v>
      </c>
      <c r="W32" s="12" t="s">
        <v>137</v>
      </c>
    </row>
    <row r="33" spans="2:23">
      <c r="B33" s="26" t="s">
        <v>180</v>
      </c>
      <c r="C33" s="6">
        <v>1.4326647564469914E-3</v>
      </c>
      <c r="D33" s="6">
        <v>2.1689033482445437E-3</v>
      </c>
      <c r="E33" s="6">
        <v>6.2526052521884117E-4</v>
      </c>
      <c r="F33" s="6">
        <v>0</v>
      </c>
      <c r="G33" s="6">
        <v>2.7427317608337906E-4</v>
      </c>
      <c r="L33" s="12" t="s">
        <v>39</v>
      </c>
      <c r="M33" s="6">
        <f>SUM(M27:M32)</f>
        <v>4.2502387774594079E-2</v>
      </c>
      <c r="N33" s="6">
        <f>SUM(N27:N32)</f>
        <v>4.5818083231665988E-2</v>
      </c>
      <c r="O33" s="6">
        <f>SUM(O27:O32)</f>
        <v>1.5839933305543976E-2</v>
      </c>
      <c r="P33" s="6">
        <f t="shared" ref="P33:Q33" si="8">SUM(P27:P32)</f>
        <v>1.7401923370477787E-2</v>
      </c>
      <c r="Q33" s="6">
        <f t="shared" si="8"/>
        <v>1.2753702687877125E-2</v>
      </c>
      <c r="R33" s="6">
        <f>AVERAGE(M33:N33)</f>
        <v>4.416023550313003E-2</v>
      </c>
      <c r="S33" s="6">
        <f>STDEV(M33:N33)/SQRT(2)</f>
        <v>1.6578477285359543E-3</v>
      </c>
      <c r="T33" s="6">
        <f>AVERAGE(O33:Q33)</f>
        <v>1.533185312129963E-2</v>
      </c>
      <c r="U33" s="6">
        <f>AVERAGE(O33:Q33)/SQRT(3)</f>
        <v>8.851849526758146E-3</v>
      </c>
      <c r="V33" s="6">
        <f>T33/R33</f>
        <v>0.34718685139740535</v>
      </c>
      <c r="W33" s="6">
        <f>1-V33</f>
        <v>0.65281314860259465</v>
      </c>
    </row>
    <row r="34" spans="2:23">
      <c r="B34" s="26" t="s">
        <v>186</v>
      </c>
      <c r="C34" s="6">
        <v>1.4326647564469914E-3</v>
      </c>
      <c r="D34" s="6">
        <v>1.0844516741222718E-3</v>
      </c>
      <c r="E34" s="6">
        <v>6.2526052521884117E-4</v>
      </c>
      <c r="F34" s="6">
        <v>4.5794535185467866E-4</v>
      </c>
      <c r="G34" s="6">
        <v>9.5995611629182663E-4</v>
      </c>
      <c r="L34" s="13"/>
    </row>
    <row r="35" spans="2:23">
      <c r="B35" s="26" t="s">
        <v>182</v>
      </c>
      <c r="C35" s="6">
        <v>6.3673989175421842E-4</v>
      </c>
      <c r="D35" s="6">
        <v>1.6266775111834079E-3</v>
      </c>
      <c r="E35" s="6">
        <v>1.4589412255106293E-3</v>
      </c>
      <c r="F35" s="6">
        <v>7.6324225309113108E-4</v>
      </c>
      <c r="G35" s="6">
        <v>1.3713658804168952E-3</v>
      </c>
      <c r="L35" s="43" t="s">
        <v>197</v>
      </c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2:23">
      <c r="B36" s="26" t="s">
        <v>184</v>
      </c>
      <c r="C36" s="6">
        <v>3.1836994587710921E-4</v>
      </c>
      <c r="D36" s="6">
        <v>1.6266775111834079E-3</v>
      </c>
      <c r="E36" s="6">
        <v>8.3368070029178826E-4</v>
      </c>
      <c r="F36" s="6">
        <v>6.1059380247290495E-4</v>
      </c>
      <c r="G36" s="6">
        <v>5.4854635216675812E-4</v>
      </c>
      <c r="L36" s="12"/>
      <c r="M36" s="6"/>
      <c r="N36" s="6"/>
      <c r="O36" s="6"/>
      <c r="P36" s="6"/>
      <c r="Q36" s="6"/>
      <c r="R36" s="12" t="s">
        <v>22</v>
      </c>
      <c r="S36" s="12" t="s">
        <v>136</v>
      </c>
      <c r="T36" s="12" t="s">
        <v>4</v>
      </c>
      <c r="U36" s="12" t="s">
        <v>136</v>
      </c>
      <c r="V36" s="12" t="s">
        <v>135</v>
      </c>
      <c r="W36" s="12" t="s">
        <v>137</v>
      </c>
    </row>
    <row r="37" spans="2:23">
      <c r="L37" s="26" t="s">
        <v>172</v>
      </c>
      <c r="M37" s="6">
        <v>1.0665393186883159E-2</v>
      </c>
      <c r="N37" s="6">
        <v>6.5067100447336315E-3</v>
      </c>
      <c r="O37" s="6">
        <v>1.9591496456857024E-2</v>
      </c>
      <c r="P37" s="6">
        <v>1.9844298580369409E-2</v>
      </c>
      <c r="Q37" s="6">
        <v>1.426220515633571E-2</v>
      </c>
      <c r="R37" s="6">
        <f>AVERAGE(M37:N37)</f>
        <v>8.5860516158083947E-3</v>
      </c>
      <c r="S37" s="6">
        <f>STDEV(M37:N37)/SQRT(2)</f>
        <v>2.0793415710747653E-3</v>
      </c>
      <c r="T37" s="6">
        <f>AVERAGE(O37:Q37)</f>
        <v>1.7899333397854048E-2</v>
      </c>
      <c r="U37" s="6">
        <f>AVERAGE(O37:Q37)/SQRT(3)</f>
        <v>1.0334184955565894E-2</v>
      </c>
      <c r="V37" s="6">
        <f>T37/R37</f>
        <v>2.0846990210143046</v>
      </c>
      <c r="W37" s="6">
        <f>1-V37</f>
        <v>-1.0846990210143046</v>
      </c>
    </row>
    <row r="38" spans="2:23">
      <c r="L38" s="12"/>
      <c r="M38" s="6"/>
      <c r="N38" s="6"/>
      <c r="O38" s="6"/>
      <c r="P38" s="6"/>
      <c r="Q38" s="6"/>
      <c r="R38" s="6">
        <f>R33+R37</f>
        <v>5.2746287118938424E-2</v>
      </c>
      <c r="S38" s="6"/>
      <c r="T38" s="6">
        <f>T33+T37</f>
        <v>3.3231186519153674E-2</v>
      </c>
      <c r="U38" s="6"/>
      <c r="V38" s="6">
        <f>R38-T38</f>
        <v>1.951510059978475E-2</v>
      </c>
      <c r="W38" s="6"/>
    </row>
  </sheetData>
  <mergeCells count="5">
    <mergeCell ref="B1:J1"/>
    <mergeCell ref="L1:X1"/>
    <mergeCell ref="L25:W25"/>
    <mergeCell ref="B25:G25"/>
    <mergeCell ref="L35:W35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22CB-A5F3-3A48-8373-F4BC9DF93442}">
  <dimension ref="B2:X21"/>
  <sheetViews>
    <sheetView workbookViewId="0">
      <selection activeCell="B17" sqref="B17:E17"/>
    </sheetView>
  </sheetViews>
  <sheetFormatPr defaultColWidth="10.875" defaultRowHeight="15.75"/>
  <cols>
    <col min="1" max="1" width="10.875" style="2"/>
    <col min="2" max="24" width="10.625" style="2" customWidth="1"/>
    <col min="25" max="16384" width="10.875" style="2"/>
  </cols>
  <sheetData>
    <row r="2" spans="2:24">
      <c r="B2" s="36" t="s">
        <v>188</v>
      </c>
      <c r="C2" s="36"/>
      <c r="D2" s="36"/>
      <c r="E2" s="36"/>
      <c r="F2" s="36"/>
      <c r="G2" s="36"/>
      <c r="H2" s="36"/>
      <c r="I2" s="36"/>
      <c r="J2" s="36"/>
      <c r="L2" s="36" t="s">
        <v>189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24">
      <c r="B3" s="4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L3" s="4"/>
      <c r="M3" s="5" t="s">
        <v>0</v>
      </c>
      <c r="N3" s="5" t="s">
        <v>1</v>
      </c>
      <c r="O3" s="5" t="s">
        <v>2</v>
      </c>
      <c r="P3" s="5" t="s">
        <v>3</v>
      </c>
      <c r="Q3" s="5" t="s">
        <v>4</v>
      </c>
      <c r="R3" s="5" t="s">
        <v>5</v>
      </c>
      <c r="S3" s="5" t="s">
        <v>6</v>
      </c>
      <c r="T3" s="5" t="s">
        <v>7</v>
      </c>
      <c r="U3" s="12" t="s">
        <v>35</v>
      </c>
      <c r="V3" s="12" t="s">
        <v>36</v>
      </c>
      <c r="W3" s="12" t="s">
        <v>37</v>
      </c>
      <c r="X3" s="12" t="s">
        <v>53</v>
      </c>
    </row>
    <row r="4" spans="2:24">
      <c r="B4" s="5" t="s">
        <v>64</v>
      </c>
      <c r="C4" s="7">
        <v>59</v>
      </c>
      <c r="D4" s="7">
        <v>70</v>
      </c>
      <c r="E4" s="7">
        <v>56</v>
      </c>
      <c r="F4" s="7">
        <v>82</v>
      </c>
      <c r="G4" s="7">
        <v>65</v>
      </c>
      <c r="H4" s="7">
        <v>61</v>
      </c>
      <c r="I4" s="7">
        <v>56</v>
      </c>
      <c r="J4" s="7">
        <v>61</v>
      </c>
      <c r="L4" s="5" t="s">
        <v>110</v>
      </c>
      <c r="M4" s="7">
        <f>C4/C$14</f>
        <v>9.3919134033747208E-3</v>
      </c>
      <c r="N4" s="7">
        <f t="shared" ref="N4:T4" si="0">D4/D$14</f>
        <v>9.4889521485698788E-3</v>
      </c>
      <c r="O4" s="7">
        <f t="shared" si="0"/>
        <v>1.1671529804085035E-2</v>
      </c>
      <c r="P4" s="7">
        <f t="shared" si="0"/>
        <v>1.2517172950694551E-2</v>
      </c>
      <c r="Q4" s="7">
        <f t="shared" si="0"/>
        <v>8.9138782227098194E-3</v>
      </c>
      <c r="R4" s="7">
        <f t="shared" si="0"/>
        <v>7.3018913095523105E-3</v>
      </c>
      <c r="S4" s="7">
        <f t="shared" si="0"/>
        <v>8.9916506101477191E-3</v>
      </c>
      <c r="T4" s="7">
        <f t="shared" si="0"/>
        <v>9.7537575951391117E-3</v>
      </c>
      <c r="U4" s="6" t="s">
        <v>38</v>
      </c>
      <c r="V4" s="6" t="s">
        <v>38</v>
      </c>
      <c r="W4" s="6" t="s">
        <v>38</v>
      </c>
      <c r="X4" s="6"/>
    </row>
    <row r="5" spans="2:24">
      <c r="B5" s="5" t="s">
        <v>65</v>
      </c>
      <c r="C5" s="7">
        <v>40</v>
      </c>
      <c r="D5" s="7">
        <v>70</v>
      </c>
      <c r="E5" s="7">
        <v>13</v>
      </c>
      <c r="F5" s="7">
        <v>17</v>
      </c>
      <c r="G5" s="7">
        <v>19</v>
      </c>
      <c r="H5" s="7">
        <v>84</v>
      </c>
      <c r="I5" s="7">
        <v>44</v>
      </c>
      <c r="J5" s="7">
        <v>53</v>
      </c>
      <c r="L5" s="5" t="s">
        <v>111</v>
      </c>
      <c r="M5" s="7">
        <f t="shared" ref="M5:M13" si="1">C5/C$14</f>
        <v>6.3673989175421844E-3</v>
      </c>
      <c r="N5" s="7">
        <f t="shared" ref="N5:N13" si="2">D5/D$14</f>
        <v>9.4889521485698788E-3</v>
      </c>
      <c r="O5" s="7">
        <f t="shared" ref="O5:O13" si="3">E5/E$14</f>
        <v>2.7094622759483117E-3</v>
      </c>
      <c r="P5" s="7">
        <f t="shared" ref="P5:P13" si="4">F5/F$14</f>
        <v>2.5950236605098457E-3</v>
      </c>
      <c r="Q5" s="7">
        <f t="shared" ref="Q5:Q13" si="5">G5/G$14</f>
        <v>2.605595172792101E-3</v>
      </c>
      <c r="R5" s="7">
        <f t="shared" ref="R5:R13" si="6">H5/H$14</f>
        <v>1.0055063442662198E-2</v>
      </c>
      <c r="S5" s="7">
        <f t="shared" ref="S5:S13" si="7">I5/I$14</f>
        <v>7.064868336544637E-3</v>
      </c>
      <c r="T5" s="7">
        <f t="shared" ref="T5:T13" si="8">J5/J$14</f>
        <v>8.4745762711864406E-3</v>
      </c>
      <c r="U5" s="6">
        <v>7.5028999999999998E-3</v>
      </c>
      <c r="V5" s="6">
        <v>1.86173E-2</v>
      </c>
      <c r="W5" s="6" t="s">
        <v>38</v>
      </c>
      <c r="X5" s="6" t="s">
        <v>41</v>
      </c>
    </row>
    <row r="6" spans="2:24">
      <c r="B6" s="5" t="s">
        <v>66</v>
      </c>
      <c r="C6" s="7">
        <v>44</v>
      </c>
      <c r="D6" s="7">
        <v>40</v>
      </c>
      <c r="E6" s="7">
        <v>34</v>
      </c>
      <c r="F6" s="7">
        <v>17</v>
      </c>
      <c r="G6" s="7">
        <v>64</v>
      </c>
      <c r="H6" s="7">
        <v>56</v>
      </c>
      <c r="I6" s="7">
        <v>37</v>
      </c>
      <c r="J6" s="7">
        <v>47</v>
      </c>
      <c r="L6" s="5" t="s">
        <v>112</v>
      </c>
      <c r="M6" s="7">
        <f t="shared" si="1"/>
        <v>7.0041388092964025E-3</v>
      </c>
      <c r="N6" s="7">
        <f t="shared" si="2"/>
        <v>5.4222583706113594E-3</v>
      </c>
      <c r="O6" s="7">
        <f t="shared" si="3"/>
        <v>7.0862859524802001E-3</v>
      </c>
      <c r="P6" s="7">
        <f t="shared" si="4"/>
        <v>2.5950236605098457E-3</v>
      </c>
      <c r="Q6" s="7">
        <f t="shared" si="5"/>
        <v>8.7767416346681299E-3</v>
      </c>
      <c r="R6" s="7">
        <f t="shared" si="6"/>
        <v>6.7033756284414648E-3</v>
      </c>
      <c r="S6" s="7">
        <f t="shared" si="7"/>
        <v>5.9409120102761719E-3</v>
      </c>
      <c r="T6" s="7">
        <f t="shared" si="8"/>
        <v>7.5151902782219383E-3</v>
      </c>
      <c r="U6" s="6" t="s">
        <v>38</v>
      </c>
      <c r="V6" s="6" t="s">
        <v>38</v>
      </c>
      <c r="W6" s="6" t="s">
        <v>38</v>
      </c>
      <c r="X6" s="6"/>
    </row>
    <row r="7" spans="2:24">
      <c r="B7" s="5" t="s">
        <v>67</v>
      </c>
      <c r="C7" s="7">
        <v>33</v>
      </c>
      <c r="D7" s="7">
        <v>25</v>
      </c>
      <c r="E7" s="7">
        <v>50</v>
      </c>
      <c r="F7" s="7">
        <v>59</v>
      </c>
      <c r="G7" s="7">
        <v>47</v>
      </c>
      <c r="H7" s="7">
        <v>36</v>
      </c>
      <c r="I7" s="7">
        <v>28</v>
      </c>
      <c r="J7" s="7">
        <v>26</v>
      </c>
      <c r="L7" s="5" t="s">
        <v>113</v>
      </c>
      <c r="M7" s="7">
        <f t="shared" si="1"/>
        <v>5.2531041069723014E-3</v>
      </c>
      <c r="N7" s="7">
        <f t="shared" si="2"/>
        <v>3.3889114816320997E-3</v>
      </c>
      <c r="O7" s="7">
        <f t="shared" si="3"/>
        <v>1.0421008753647354E-2</v>
      </c>
      <c r="P7" s="7">
        <f t="shared" si="4"/>
        <v>9.0062585864753471E-3</v>
      </c>
      <c r="Q7" s="7">
        <f t="shared" si="5"/>
        <v>6.4454196379594075E-3</v>
      </c>
      <c r="R7" s="7">
        <f t="shared" si="6"/>
        <v>4.3093129039980848E-3</v>
      </c>
      <c r="S7" s="7">
        <f t="shared" si="7"/>
        <v>4.4958253050738596E-3</v>
      </c>
      <c r="T7" s="7">
        <f t="shared" si="8"/>
        <v>4.1573393028461782E-3</v>
      </c>
      <c r="U7" s="6">
        <v>3.0114499999999999E-2</v>
      </c>
      <c r="V7" s="6">
        <v>4.5272699999999999E-2</v>
      </c>
      <c r="W7" s="6" t="s">
        <v>38</v>
      </c>
      <c r="X7" s="6" t="s">
        <v>40</v>
      </c>
    </row>
    <row r="8" spans="2:24">
      <c r="B8" s="5" t="s">
        <v>68</v>
      </c>
      <c r="C8" s="7">
        <v>41</v>
      </c>
      <c r="D8" s="7">
        <v>42</v>
      </c>
      <c r="E8" s="7">
        <v>25</v>
      </c>
      <c r="F8" s="7">
        <v>42</v>
      </c>
      <c r="G8" s="7">
        <v>56</v>
      </c>
      <c r="H8" s="7">
        <v>43</v>
      </c>
      <c r="I8" s="7">
        <v>25</v>
      </c>
      <c r="J8" s="7">
        <v>30</v>
      </c>
      <c r="L8" s="5" t="s">
        <v>114</v>
      </c>
      <c r="M8" s="7">
        <f t="shared" si="1"/>
        <v>6.5265838904807385E-3</v>
      </c>
      <c r="N8" s="7">
        <f t="shared" si="2"/>
        <v>5.6933712891419274E-3</v>
      </c>
      <c r="O8" s="7">
        <f t="shared" si="3"/>
        <v>5.2105043768236768E-3</v>
      </c>
      <c r="P8" s="7">
        <f t="shared" si="4"/>
        <v>6.4112349259655014E-3</v>
      </c>
      <c r="Q8" s="7">
        <f t="shared" si="5"/>
        <v>7.679648930334613E-3</v>
      </c>
      <c r="R8" s="7">
        <f t="shared" si="6"/>
        <v>5.1472348575532676E-3</v>
      </c>
      <c r="S8" s="7">
        <f t="shared" si="7"/>
        <v>4.0141297366730897E-3</v>
      </c>
      <c r="T8" s="7">
        <f t="shared" si="8"/>
        <v>4.7969299648225137E-3</v>
      </c>
      <c r="U8" s="6" t="s">
        <v>38</v>
      </c>
      <c r="V8" s="6" t="s">
        <v>38</v>
      </c>
      <c r="W8" s="6" t="s">
        <v>38</v>
      </c>
      <c r="X8" s="6"/>
    </row>
    <row r="9" spans="2:24">
      <c r="B9" s="5" t="s">
        <v>69</v>
      </c>
      <c r="C9" s="7">
        <v>24</v>
      </c>
      <c r="D9" s="7">
        <v>36</v>
      </c>
      <c r="E9" s="7">
        <v>33</v>
      </c>
      <c r="F9" s="7">
        <v>36</v>
      </c>
      <c r="G9" s="7">
        <v>29</v>
      </c>
      <c r="H9" s="7">
        <v>34</v>
      </c>
      <c r="I9" s="7">
        <v>20</v>
      </c>
      <c r="J9" s="7">
        <v>23</v>
      </c>
      <c r="L9" s="5" t="s">
        <v>115</v>
      </c>
      <c r="M9" s="7">
        <f t="shared" si="1"/>
        <v>3.8204393505253103E-3</v>
      </c>
      <c r="N9" s="7">
        <f t="shared" si="2"/>
        <v>4.8800325335502234E-3</v>
      </c>
      <c r="O9" s="7">
        <f t="shared" si="3"/>
        <v>6.8778657774072527E-3</v>
      </c>
      <c r="P9" s="7">
        <f t="shared" si="4"/>
        <v>5.4953442222561441E-3</v>
      </c>
      <c r="Q9" s="7">
        <f t="shared" si="5"/>
        <v>3.9769610532089964E-3</v>
      </c>
      <c r="R9" s="7">
        <f t="shared" si="6"/>
        <v>4.0699066315537467E-3</v>
      </c>
      <c r="S9" s="7">
        <f t="shared" si="7"/>
        <v>3.2113037893384713E-3</v>
      </c>
      <c r="T9" s="7">
        <f t="shared" si="8"/>
        <v>3.677646306363927E-3</v>
      </c>
      <c r="U9" s="6" t="s">
        <v>38</v>
      </c>
      <c r="V9" s="6" t="s">
        <v>38</v>
      </c>
      <c r="W9" s="6" t="s">
        <v>38</v>
      </c>
      <c r="X9" s="6"/>
    </row>
    <row r="10" spans="2:24">
      <c r="B10" s="5" t="s">
        <v>70</v>
      </c>
      <c r="C10" s="7">
        <v>38</v>
      </c>
      <c r="D10" s="7">
        <v>31</v>
      </c>
      <c r="E10" s="7">
        <v>11</v>
      </c>
      <c r="F10" s="7">
        <v>13</v>
      </c>
      <c r="G10" s="7">
        <v>15</v>
      </c>
      <c r="H10" s="7">
        <v>38</v>
      </c>
      <c r="I10" s="7">
        <v>25</v>
      </c>
      <c r="J10" s="7">
        <v>26</v>
      </c>
      <c r="L10" s="5" t="s">
        <v>116</v>
      </c>
      <c r="M10" s="7">
        <f t="shared" si="1"/>
        <v>6.0490289716650745E-3</v>
      </c>
      <c r="N10" s="7">
        <f t="shared" si="2"/>
        <v>4.2022502372238034E-3</v>
      </c>
      <c r="O10" s="7">
        <f t="shared" si="3"/>
        <v>2.2926219258024177E-3</v>
      </c>
      <c r="P10" s="7">
        <f t="shared" si="4"/>
        <v>1.9844298580369408E-3</v>
      </c>
      <c r="Q10" s="7">
        <f t="shared" si="5"/>
        <v>2.057048820625343E-3</v>
      </c>
      <c r="R10" s="7">
        <f t="shared" si="6"/>
        <v>4.5487191764424229E-3</v>
      </c>
      <c r="S10" s="7">
        <f t="shared" si="7"/>
        <v>4.0141297366730897E-3</v>
      </c>
      <c r="T10" s="7">
        <f t="shared" si="8"/>
        <v>4.1573393028461782E-3</v>
      </c>
      <c r="U10" s="6">
        <v>1.89667E-2</v>
      </c>
      <c r="V10" s="6">
        <v>7.1244999999999998E-3</v>
      </c>
      <c r="W10" s="6" t="s">
        <v>38</v>
      </c>
      <c r="X10" s="6" t="s">
        <v>41</v>
      </c>
    </row>
    <row r="11" spans="2:24">
      <c r="B11" s="5" t="s">
        <v>71</v>
      </c>
      <c r="C11" s="7">
        <v>9</v>
      </c>
      <c r="D11" s="7">
        <v>20</v>
      </c>
      <c r="E11" s="7">
        <v>14</v>
      </c>
      <c r="F11" s="7">
        <v>12</v>
      </c>
      <c r="G11" s="7">
        <v>23</v>
      </c>
      <c r="H11" s="7">
        <v>24</v>
      </c>
      <c r="I11" s="7">
        <v>21</v>
      </c>
      <c r="J11" s="7">
        <v>21</v>
      </c>
      <c r="L11" s="5" t="s">
        <v>117</v>
      </c>
      <c r="M11" s="7">
        <f t="shared" si="1"/>
        <v>1.4326647564469914E-3</v>
      </c>
      <c r="N11" s="7">
        <f t="shared" si="2"/>
        <v>2.7111291853056797E-3</v>
      </c>
      <c r="O11" s="7">
        <f t="shared" si="3"/>
        <v>2.9178824510212586E-3</v>
      </c>
      <c r="P11" s="7">
        <f t="shared" si="4"/>
        <v>1.8317814074187146E-3</v>
      </c>
      <c r="Q11" s="7">
        <f t="shared" si="5"/>
        <v>3.154141524958859E-3</v>
      </c>
      <c r="R11" s="7">
        <f t="shared" si="6"/>
        <v>2.8728752693320567E-3</v>
      </c>
      <c r="S11" s="7">
        <f t="shared" si="7"/>
        <v>3.3718689788053949E-3</v>
      </c>
      <c r="T11" s="7">
        <f t="shared" si="8"/>
        <v>3.3578509753757597E-3</v>
      </c>
      <c r="U11" s="6" t="s">
        <v>38</v>
      </c>
      <c r="V11" s="6" t="s">
        <v>38</v>
      </c>
      <c r="W11" s="6" t="s">
        <v>38</v>
      </c>
      <c r="X11" s="6"/>
    </row>
    <row r="12" spans="2:24">
      <c r="B12" s="5" t="s">
        <v>72</v>
      </c>
      <c r="C12" s="7">
        <v>9</v>
      </c>
      <c r="D12" s="7">
        <v>11</v>
      </c>
      <c r="E12" s="7">
        <v>6</v>
      </c>
      <c r="F12" s="7">
        <v>5</v>
      </c>
      <c r="G12" s="7">
        <v>15</v>
      </c>
      <c r="H12" s="7">
        <v>14</v>
      </c>
      <c r="I12" s="7">
        <v>28</v>
      </c>
      <c r="J12" s="7">
        <v>20</v>
      </c>
      <c r="L12" s="5" t="s">
        <v>118</v>
      </c>
      <c r="M12" s="7">
        <f t="shared" si="1"/>
        <v>1.4326647564469914E-3</v>
      </c>
      <c r="N12" s="7">
        <f t="shared" si="2"/>
        <v>1.4911210519181239E-3</v>
      </c>
      <c r="O12" s="7">
        <f t="shared" si="3"/>
        <v>1.2505210504376823E-3</v>
      </c>
      <c r="P12" s="7">
        <f t="shared" si="4"/>
        <v>7.6324225309113108E-4</v>
      </c>
      <c r="Q12" s="7">
        <f t="shared" si="5"/>
        <v>2.057048820625343E-3</v>
      </c>
      <c r="R12" s="7">
        <f t="shared" si="6"/>
        <v>1.6758439071103662E-3</v>
      </c>
      <c r="S12" s="7">
        <f t="shared" si="7"/>
        <v>4.4958253050738596E-3</v>
      </c>
      <c r="T12" s="7">
        <f t="shared" si="8"/>
        <v>3.1979533098816758E-3</v>
      </c>
      <c r="U12" s="6" t="s">
        <v>38</v>
      </c>
      <c r="V12" s="6" t="s">
        <v>38</v>
      </c>
      <c r="W12" s="6" t="s">
        <v>38</v>
      </c>
      <c r="X12" s="6"/>
    </row>
    <row r="13" spans="2:24">
      <c r="B13" s="5" t="s">
        <v>73</v>
      </c>
      <c r="C13" s="7">
        <v>5</v>
      </c>
      <c r="D13" s="7">
        <v>1</v>
      </c>
      <c r="E13" s="7">
        <v>2</v>
      </c>
      <c r="F13" s="7">
        <v>1</v>
      </c>
      <c r="G13" s="7">
        <v>0</v>
      </c>
      <c r="H13" s="7">
        <v>1</v>
      </c>
      <c r="I13" s="7">
        <v>3</v>
      </c>
      <c r="J13" s="7">
        <v>3</v>
      </c>
      <c r="L13" s="5" t="s">
        <v>119</v>
      </c>
      <c r="M13" s="7">
        <f t="shared" si="1"/>
        <v>7.9592486469277305E-4</v>
      </c>
      <c r="N13" s="7">
        <f t="shared" si="2"/>
        <v>1.3555645926528398E-4</v>
      </c>
      <c r="O13" s="7">
        <f t="shared" si="3"/>
        <v>4.1684035014589413E-4</v>
      </c>
      <c r="P13" s="7">
        <f t="shared" si="4"/>
        <v>1.5264845061822624E-4</v>
      </c>
      <c r="Q13" s="7">
        <f t="shared" si="5"/>
        <v>0</v>
      </c>
      <c r="R13" s="7">
        <f t="shared" si="6"/>
        <v>1.1970313622216902E-4</v>
      </c>
      <c r="S13" s="7">
        <f t="shared" si="7"/>
        <v>4.8169556840077071E-4</v>
      </c>
      <c r="T13" s="7">
        <f t="shared" si="8"/>
        <v>4.7969299648225136E-4</v>
      </c>
      <c r="U13" s="6" t="s">
        <v>38</v>
      </c>
      <c r="V13" s="6" t="s">
        <v>38</v>
      </c>
      <c r="W13" s="6" t="s">
        <v>38</v>
      </c>
      <c r="X13" s="6"/>
    </row>
    <row r="14" spans="2:24">
      <c r="B14" s="6" t="s">
        <v>39</v>
      </c>
      <c r="C14" s="7">
        <v>6282</v>
      </c>
      <c r="D14" s="7">
        <v>7377</v>
      </c>
      <c r="E14" s="7">
        <v>4798</v>
      </c>
      <c r="F14" s="7">
        <v>6551</v>
      </c>
      <c r="G14" s="7">
        <v>7292</v>
      </c>
      <c r="H14" s="7">
        <v>8354</v>
      </c>
      <c r="I14" s="7">
        <v>6228</v>
      </c>
      <c r="J14" s="7">
        <v>6254</v>
      </c>
    </row>
    <row r="17" spans="2:5">
      <c r="B17" s="36" t="s">
        <v>203</v>
      </c>
      <c r="C17" s="36"/>
      <c r="D17" s="36"/>
      <c r="E17" s="36"/>
    </row>
    <row r="18" spans="2:5">
      <c r="B18" s="12" t="s">
        <v>137</v>
      </c>
      <c r="C18" s="12" t="s">
        <v>22</v>
      </c>
      <c r="D18" s="12" t="s">
        <v>4</v>
      </c>
      <c r="E18" s="12" t="s">
        <v>138</v>
      </c>
    </row>
    <row r="19" spans="2:5">
      <c r="B19" s="12" t="s">
        <v>139</v>
      </c>
      <c r="C19" s="6">
        <v>7.9281755330560325E-3</v>
      </c>
      <c r="D19" s="6">
        <v>2.636693703083419E-3</v>
      </c>
      <c r="E19" s="6">
        <v>0.66742743118011338</v>
      </c>
    </row>
    <row r="20" spans="2:5">
      <c r="B20" s="12" t="s">
        <v>140</v>
      </c>
      <c r="C20" s="6">
        <v>5.1256396044444385E-3</v>
      </c>
      <c r="D20" s="6">
        <v>2.1113668681549003E-3</v>
      </c>
      <c r="E20" s="6">
        <v>0.58807738524492914</v>
      </c>
    </row>
    <row r="21" spans="2:5">
      <c r="B21" s="12" t="s">
        <v>141</v>
      </c>
      <c r="C21" s="6">
        <v>4.3210077943022004E-3</v>
      </c>
      <c r="D21" s="6">
        <v>8.6242289926940358E-3</v>
      </c>
      <c r="E21" s="6">
        <v>1.9958836927038597</v>
      </c>
    </row>
  </sheetData>
  <mergeCells count="3">
    <mergeCell ref="B2:J2"/>
    <mergeCell ref="L2:X2"/>
    <mergeCell ref="B17:E17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FCBF-A9A1-0246-991E-02F1EB477032}">
  <dimension ref="B2:Y23"/>
  <sheetViews>
    <sheetView workbookViewId="0">
      <selection activeCell="B2" sqref="B2:J2"/>
    </sheetView>
  </sheetViews>
  <sheetFormatPr defaultColWidth="10.625" defaultRowHeight="15.75"/>
  <cols>
    <col min="1" max="16384" width="10.625" style="2"/>
  </cols>
  <sheetData>
    <row r="2" spans="2:25">
      <c r="B2" s="36" t="s">
        <v>188</v>
      </c>
      <c r="C2" s="36"/>
      <c r="D2" s="36"/>
      <c r="E2" s="36"/>
      <c r="F2" s="36"/>
      <c r="G2" s="36"/>
      <c r="H2" s="36"/>
      <c r="I2" s="36"/>
      <c r="J2" s="36"/>
      <c r="M2" s="36" t="s">
        <v>189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2:25">
      <c r="B3" s="4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M3" s="4"/>
      <c r="N3" s="5" t="s">
        <v>0</v>
      </c>
      <c r="O3" s="5" t="s">
        <v>1</v>
      </c>
      <c r="P3" s="5" t="s">
        <v>2</v>
      </c>
      <c r="Q3" s="5" t="s">
        <v>3</v>
      </c>
      <c r="R3" s="5" t="s">
        <v>4</v>
      </c>
      <c r="S3" s="5" t="s">
        <v>5</v>
      </c>
      <c r="T3" s="5" t="s">
        <v>6</v>
      </c>
      <c r="U3" s="5" t="s">
        <v>7</v>
      </c>
      <c r="V3" s="12" t="s">
        <v>35</v>
      </c>
      <c r="W3" s="12" t="s">
        <v>36</v>
      </c>
      <c r="X3" s="12" t="s">
        <v>37</v>
      </c>
      <c r="Y3" s="12" t="s">
        <v>53</v>
      </c>
    </row>
    <row r="4" spans="2:25">
      <c r="B4" s="5" t="s">
        <v>24</v>
      </c>
      <c r="C4" s="7">
        <v>404</v>
      </c>
      <c r="D4" s="7">
        <v>371</v>
      </c>
      <c r="E4" s="7">
        <v>247</v>
      </c>
      <c r="F4" s="7">
        <v>389</v>
      </c>
      <c r="G4" s="7">
        <v>475</v>
      </c>
      <c r="H4" s="7">
        <v>401</v>
      </c>
      <c r="I4" s="7">
        <v>393</v>
      </c>
      <c r="J4" s="7">
        <v>350</v>
      </c>
      <c r="M4" s="5" t="s">
        <v>24</v>
      </c>
      <c r="N4" s="7">
        <f>C4/C$15</f>
        <v>6.4310729067176053E-2</v>
      </c>
      <c r="O4" s="7">
        <f t="shared" ref="O4:U4" si="0">D4/D$15</f>
        <v>5.0291446387420363E-2</v>
      </c>
      <c r="P4" s="7">
        <f t="shared" si="0"/>
        <v>5.1479783243017926E-2</v>
      </c>
      <c r="Q4" s="7">
        <f t="shared" si="0"/>
        <v>5.9380247290490004E-2</v>
      </c>
      <c r="R4" s="7">
        <f t="shared" si="0"/>
        <v>6.5139879319802529E-2</v>
      </c>
      <c r="S4" s="7">
        <f t="shared" si="0"/>
        <v>4.8000957625089775E-2</v>
      </c>
      <c r="T4" s="7">
        <f t="shared" si="0"/>
        <v>6.3102119460500969E-2</v>
      </c>
      <c r="U4" s="7">
        <f t="shared" si="0"/>
        <v>5.5964182922929324E-2</v>
      </c>
      <c r="V4" s="6" t="s">
        <v>38</v>
      </c>
      <c r="W4" s="6" t="s">
        <v>38</v>
      </c>
      <c r="X4" s="6" t="s">
        <v>38</v>
      </c>
      <c r="Y4" s="6"/>
    </row>
    <row r="5" spans="2:25">
      <c r="B5" s="5" t="s">
        <v>25</v>
      </c>
      <c r="C5" s="7">
        <v>233</v>
      </c>
      <c r="D5" s="7">
        <v>197</v>
      </c>
      <c r="E5" s="7">
        <v>359</v>
      </c>
      <c r="F5" s="7">
        <v>443</v>
      </c>
      <c r="G5" s="7">
        <v>658</v>
      </c>
      <c r="H5" s="7">
        <v>271</v>
      </c>
      <c r="I5" s="7">
        <v>239</v>
      </c>
      <c r="J5" s="7">
        <v>196</v>
      </c>
      <c r="M5" s="5" t="s">
        <v>25</v>
      </c>
      <c r="N5" s="7">
        <f t="shared" ref="N5:N14" si="1">C5/C$15</f>
        <v>3.7090098694683223E-2</v>
      </c>
      <c r="O5" s="7">
        <f t="shared" ref="O5:O14" si="2">D5/D$15</f>
        <v>2.6704622475260946E-2</v>
      </c>
      <c r="P5" s="7">
        <f t="shared" ref="P5:P14" si="3">E5/E$15</f>
        <v>7.4822842851187996E-2</v>
      </c>
      <c r="Q5" s="7">
        <f t="shared" ref="Q5:Q14" si="4">F5/F$15</f>
        <v>6.7623263623874219E-2</v>
      </c>
      <c r="R5" s="7">
        <f t="shared" ref="R5:R14" si="5">G5/G$15</f>
        <v>9.0235874931431703E-2</v>
      </c>
      <c r="S5" s="7">
        <f t="shared" ref="S5:S14" si="6">H5/H$15</f>
        <v>3.2439549916207802E-2</v>
      </c>
      <c r="T5" s="7">
        <f t="shared" ref="T5:T14" si="7">I5/I$15</f>
        <v>3.8375080282594731E-2</v>
      </c>
      <c r="U5" s="7">
        <f t="shared" ref="U5:U14" si="8">J5/J$15</f>
        <v>3.1339942436840421E-2</v>
      </c>
      <c r="V5" s="6">
        <v>3.2758000000000002E-3</v>
      </c>
      <c r="W5" s="6">
        <v>4.3429000000000002E-3</v>
      </c>
      <c r="X5" s="6" t="s">
        <v>38</v>
      </c>
      <c r="Y5" s="6" t="s">
        <v>40</v>
      </c>
    </row>
    <row r="6" spans="2:25">
      <c r="B6" s="5" t="s">
        <v>26</v>
      </c>
      <c r="C6" s="7">
        <v>266</v>
      </c>
      <c r="D6" s="7">
        <v>373</v>
      </c>
      <c r="E6" s="7">
        <v>107</v>
      </c>
      <c r="F6" s="7">
        <v>180</v>
      </c>
      <c r="G6" s="7">
        <v>198</v>
      </c>
      <c r="H6" s="7">
        <v>394</v>
      </c>
      <c r="I6" s="7">
        <v>277</v>
      </c>
      <c r="J6" s="7">
        <v>308</v>
      </c>
      <c r="M6" s="5" t="s">
        <v>26</v>
      </c>
      <c r="N6" s="7">
        <f t="shared" si="1"/>
        <v>4.2343202801655523E-2</v>
      </c>
      <c r="O6" s="7">
        <f t="shared" si="2"/>
        <v>5.0562559305950931E-2</v>
      </c>
      <c r="P6" s="7">
        <f t="shared" si="3"/>
        <v>2.2300958732805336E-2</v>
      </c>
      <c r="Q6" s="7">
        <f t="shared" si="4"/>
        <v>2.747672111128072E-2</v>
      </c>
      <c r="R6" s="7">
        <f t="shared" si="5"/>
        <v>2.7153044432254525E-2</v>
      </c>
      <c r="S6" s="7">
        <f t="shared" si="6"/>
        <v>4.7163035671534591E-2</v>
      </c>
      <c r="T6" s="7">
        <f t="shared" si="7"/>
        <v>4.4476557482337829E-2</v>
      </c>
      <c r="U6" s="7">
        <f t="shared" si="8"/>
        <v>4.9248480972177808E-2</v>
      </c>
      <c r="V6" s="6">
        <v>1.6473E-3</v>
      </c>
      <c r="W6" s="6">
        <v>3.0592000000000002E-3</v>
      </c>
      <c r="X6" s="6" t="s">
        <v>38</v>
      </c>
      <c r="Y6" s="6" t="s">
        <v>41</v>
      </c>
    </row>
    <row r="7" spans="2:25">
      <c r="B7" s="5" t="s">
        <v>27</v>
      </c>
      <c r="C7" s="7">
        <v>146</v>
      </c>
      <c r="D7" s="7">
        <v>179</v>
      </c>
      <c r="E7" s="7">
        <v>325</v>
      </c>
      <c r="F7" s="7">
        <v>346</v>
      </c>
      <c r="G7" s="7">
        <v>445</v>
      </c>
      <c r="H7" s="7">
        <v>201</v>
      </c>
      <c r="I7" s="7">
        <v>172</v>
      </c>
      <c r="J7" s="7">
        <v>132</v>
      </c>
      <c r="M7" s="5" t="s">
        <v>27</v>
      </c>
      <c r="N7" s="7">
        <f t="shared" si="1"/>
        <v>2.324100604902897E-2</v>
      </c>
      <c r="O7" s="7">
        <f t="shared" si="2"/>
        <v>2.4264606208485834E-2</v>
      </c>
      <c r="P7" s="7">
        <f t="shared" si="3"/>
        <v>6.7736556898707792E-2</v>
      </c>
      <c r="Q7" s="7">
        <f t="shared" si="4"/>
        <v>5.2816363913906275E-2</v>
      </c>
      <c r="R7" s="7">
        <f t="shared" si="5"/>
        <v>6.1025781678551841E-2</v>
      </c>
      <c r="S7" s="7">
        <f t="shared" si="6"/>
        <v>2.4060330380655973E-2</v>
      </c>
      <c r="T7" s="7">
        <f t="shared" si="7"/>
        <v>2.7617212588310854E-2</v>
      </c>
      <c r="U7" s="7">
        <f t="shared" si="8"/>
        <v>2.1106491845219059E-2</v>
      </c>
      <c r="V7" s="6">
        <v>8.2560000000000001E-4</v>
      </c>
      <c r="W7" s="6">
        <v>1.3035E-3</v>
      </c>
      <c r="X7" s="6" t="s">
        <v>38</v>
      </c>
      <c r="Y7" s="6" t="s">
        <v>40</v>
      </c>
    </row>
    <row r="8" spans="2:25">
      <c r="B8" s="5" t="s">
        <v>28</v>
      </c>
      <c r="C8" s="7">
        <v>132</v>
      </c>
      <c r="D8" s="7">
        <v>141</v>
      </c>
      <c r="E8" s="7">
        <v>78</v>
      </c>
      <c r="F8" s="7">
        <v>36</v>
      </c>
      <c r="G8" s="7">
        <v>109</v>
      </c>
      <c r="H8" s="7">
        <v>234</v>
      </c>
      <c r="I8" s="7">
        <v>146</v>
      </c>
      <c r="J8" s="7">
        <v>144</v>
      </c>
      <c r="M8" s="5" t="s">
        <v>28</v>
      </c>
      <c r="N8" s="7">
        <f t="shared" si="1"/>
        <v>2.1012416427889206E-2</v>
      </c>
      <c r="O8" s="7">
        <f t="shared" si="2"/>
        <v>1.9113460756405042E-2</v>
      </c>
      <c r="P8" s="7">
        <f t="shared" si="3"/>
        <v>1.6256773655689869E-2</v>
      </c>
      <c r="Q8" s="7">
        <f t="shared" si="4"/>
        <v>5.4953442222561441E-3</v>
      </c>
      <c r="R8" s="7">
        <f t="shared" si="5"/>
        <v>1.4947888096544158E-2</v>
      </c>
      <c r="S8" s="7">
        <f t="shared" si="6"/>
        <v>2.8010533875987551E-2</v>
      </c>
      <c r="T8" s="7">
        <f t="shared" si="7"/>
        <v>2.3442517662170842E-2</v>
      </c>
      <c r="U8" s="7">
        <f t="shared" si="8"/>
        <v>2.3025263831148064E-2</v>
      </c>
      <c r="V8" s="6">
        <v>3.0880100000000001E-2</v>
      </c>
      <c r="W8" s="6" t="s">
        <v>38</v>
      </c>
      <c r="X8" s="6" t="s">
        <v>38</v>
      </c>
      <c r="Y8" s="6" t="s">
        <v>41</v>
      </c>
    </row>
    <row r="9" spans="2:25">
      <c r="B9" s="5" t="s">
        <v>29</v>
      </c>
      <c r="C9" s="7">
        <v>70</v>
      </c>
      <c r="D9" s="7">
        <v>145</v>
      </c>
      <c r="E9" s="7">
        <v>170</v>
      </c>
      <c r="F9" s="7">
        <v>120</v>
      </c>
      <c r="G9" s="7">
        <v>99</v>
      </c>
      <c r="H9" s="7">
        <v>97</v>
      </c>
      <c r="I9" s="7">
        <v>152</v>
      </c>
      <c r="J9" s="7">
        <v>125</v>
      </c>
      <c r="M9" s="5" t="s">
        <v>29</v>
      </c>
      <c r="N9" s="7">
        <f t="shared" si="1"/>
        <v>1.1142948105698823E-2</v>
      </c>
      <c r="O9" s="7">
        <f t="shared" si="2"/>
        <v>1.9655686593466178E-2</v>
      </c>
      <c r="P9" s="7">
        <f t="shared" si="3"/>
        <v>3.5431429762401004E-2</v>
      </c>
      <c r="Q9" s="7">
        <f t="shared" si="4"/>
        <v>1.8317814074187148E-2</v>
      </c>
      <c r="R9" s="7">
        <f t="shared" si="5"/>
        <v>1.3576522216127263E-2</v>
      </c>
      <c r="S9" s="7">
        <f t="shared" si="6"/>
        <v>1.1611204213550394E-2</v>
      </c>
      <c r="T9" s="7">
        <f t="shared" si="7"/>
        <v>2.4405908798972382E-2</v>
      </c>
      <c r="U9" s="7">
        <f t="shared" si="8"/>
        <v>1.9987208186760475E-2</v>
      </c>
      <c r="V9" s="6" t="s">
        <v>38</v>
      </c>
      <c r="W9" s="6" t="s">
        <v>38</v>
      </c>
      <c r="X9" s="6" t="s">
        <v>38</v>
      </c>
      <c r="Y9" s="6"/>
    </row>
    <row r="10" spans="2:25">
      <c r="B10" s="5" t="s">
        <v>30</v>
      </c>
      <c r="C10" s="7">
        <v>86</v>
      </c>
      <c r="D10" s="7">
        <v>95</v>
      </c>
      <c r="E10" s="7">
        <v>110</v>
      </c>
      <c r="F10" s="7">
        <v>88</v>
      </c>
      <c r="G10" s="7">
        <v>160</v>
      </c>
      <c r="H10" s="7">
        <v>77</v>
      </c>
      <c r="I10" s="7">
        <v>101</v>
      </c>
      <c r="J10" s="7">
        <v>93</v>
      </c>
      <c r="M10" s="5" t="s">
        <v>30</v>
      </c>
      <c r="N10" s="7">
        <f t="shared" si="1"/>
        <v>1.3689907672715695E-2</v>
      </c>
      <c r="O10" s="7">
        <f t="shared" si="2"/>
        <v>1.2877863630201979E-2</v>
      </c>
      <c r="P10" s="7">
        <f t="shared" si="3"/>
        <v>2.2926219258024176E-2</v>
      </c>
      <c r="Q10" s="7">
        <f t="shared" si="4"/>
        <v>1.3433063654403908E-2</v>
      </c>
      <c r="R10" s="7">
        <f t="shared" si="5"/>
        <v>2.1941854086670324E-2</v>
      </c>
      <c r="S10" s="7">
        <f t="shared" si="6"/>
        <v>9.2171414891070152E-3</v>
      </c>
      <c r="T10" s="7">
        <f t="shared" si="7"/>
        <v>1.6217084136159281E-2</v>
      </c>
      <c r="U10" s="7">
        <f t="shared" si="8"/>
        <v>1.4870482890949792E-2</v>
      </c>
      <c r="V10" s="6" t="s">
        <v>38</v>
      </c>
      <c r="W10" s="6" t="s">
        <v>38</v>
      </c>
      <c r="X10" s="6" t="s">
        <v>38</v>
      </c>
      <c r="Y10" s="6"/>
    </row>
    <row r="11" spans="2:25">
      <c r="B11" s="5" t="s">
        <v>31</v>
      </c>
      <c r="C11" s="7">
        <v>78</v>
      </c>
      <c r="D11" s="7">
        <v>34</v>
      </c>
      <c r="E11" s="7">
        <v>46</v>
      </c>
      <c r="F11" s="7">
        <v>61</v>
      </c>
      <c r="G11" s="7">
        <v>42</v>
      </c>
      <c r="H11" s="7">
        <v>37</v>
      </c>
      <c r="I11" s="7">
        <v>47</v>
      </c>
      <c r="J11" s="7">
        <v>53</v>
      </c>
      <c r="M11" s="5" t="s">
        <v>31</v>
      </c>
      <c r="N11" s="7">
        <f t="shared" si="1"/>
        <v>1.2416427889207259E-2</v>
      </c>
      <c r="O11" s="7">
        <f t="shared" si="2"/>
        <v>4.6089196150196554E-3</v>
      </c>
      <c r="P11" s="7">
        <f t="shared" si="3"/>
        <v>9.5873280533555656E-3</v>
      </c>
      <c r="Q11" s="7">
        <f t="shared" si="4"/>
        <v>9.3115554877117989E-3</v>
      </c>
      <c r="R11" s="7">
        <f t="shared" si="5"/>
        <v>5.75973669775096E-3</v>
      </c>
      <c r="S11" s="7">
        <f t="shared" si="6"/>
        <v>4.4290160402202534E-3</v>
      </c>
      <c r="T11" s="7">
        <f t="shared" si="7"/>
        <v>7.5465639049454077E-3</v>
      </c>
      <c r="U11" s="7">
        <f t="shared" si="8"/>
        <v>8.4745762711864406E-3</v>
      </c>
      <c r="V11" s="6" t="s">
        <v>38</v>
      </c>
      <c r="W11" s="6" t="s">
        <v>38</v>
      </c>
      <c r="X11" s="6" t="s">
        <v>38</v>
      </c>
      <c r="Y11" s="6"/>
    </row>
    <row r="12" spans="2:25">
      <c r="B12" s="5" t="s">
        <v>32</v>
      </c>
      <c r="C12" s="7">
        <v>49</v>
      </c>
      <c r="D12" s="7">
        <v>75</v>
      </c>
      <c r="E12" s="7">
        <v>10</v>
      </c>
      <c r="F12" s="7">
        <v>8</v>
      </c>
      <c r="G12" s="7">
        <v>23</v>
      </c>
      <c r="H12" s="7">
        <v>96</v>
      </c>
      <c r="I12" s="7">
        <v>44</v>
      </c>
      <c r="J12" s="7">
        <v>38</v>
      </c>
      <c r="M12" s="5" t="s">
        <v>32</v>
      </c>
      <c r="N12" s="7">
        <f t="shared" si="1"/>
        <v>7.8000636739891755E-3</v>
      </c>
      <c r="O12" s="7">
        <f t="shared" si="2"/>
        <v>1.0166734444896299E-2</v>
      </c>
      <c r="P12" s="7">
        <f t="shared" si="3"/>
        <v>2.0842017507294707E-3</v>
      </c>
      <c r="Q12" s="7">
        <f t="shared" si="4"/>
        <v>1.2211876049458099E-3</v>
      </c>
      <c r="R12" s="7">
        <f t="shared" si="5"/>
        <v>3.154141524958859E-3</v>
      </c>
      <c r="S12" s="7">
        <f t="shared" si="6"/>
        <v>1.1491501077328227E-2</v>
      </c>
      <c r="T12" s="7">
        <f t="shared" si="7"/>
        <v>7.064868336544637E-3</v>
      </c>
      <c r="U12" s="7">
        <f t="shared" si="8"/>
        <v>6.0761112887751838E-3</v>
      </c>
      <c r="V12" s="6">
        <v>3.5019099999999997E-2</v>
      </c>
      <c r="W12" s="6">
        <v>3.3941899999999997E-2</v>
      </c>
      <c r="X12" s="6" t="s">
        <v>38</v>
      </c>
      <c r="Y12" s="6" t="s">
        <v>41</v>
      </c>
    </row>
    <row r="13" spans="2:25">
      <c r="B13" s="5" t="s">
        <v>33</v>
      </c>
      <c r="C13" s="7">
        <v>32</v>
      </c>
      <c r="D13" s="7">
        <v>28</v>
      </c>
      <c r="E13" s="7">
        <v>17</v>
      </c>
      <c r="F13" s="7">
        <v>26</v>
      </c>
      <c r="G13" s="7">
        <v>11</v>
      </c>
      <c r="H13" s="7">
        <v>34</v>
      </c>
      <c r="I13" s="7">
        <v>30</v>
      </c>
      <c r="J13" s="7">
        <v>35</v>
      </c>
      <c r="M13" s="5" t="s">
        <v>33</v>
      </c>
      <c r="N13" s="7">
        <f t="shared" si="1"/>
        <v>5.0939191340337473E-3</v>
      </c>
      <c r="O13" s="7">
        <f t="shared" si="2"/>
        <v>3.7955808594279518E-3</v>
      </c>
      <c r="P13" s="7">
        <f t="shared" si="3"/>
        <v>3.5431429762401E-3</v>
      </c>
      <c r="Q13" s="7">
        <f t="shared" si="4"/>
        <v>3.9688597160738815E-3</v>
      </c>
      <c r="R13" s="7">
        <f t="shared" si="5"/>
        <v>1.5085024684585847E-3</v>
      </c>
      <c r="S13" s="7">
        <f t="shared" si="6"/>
        <v>4.0699066315537467E-3</v>
      </c>
      <c r="T13" s="7">
        <f t="shared" si="7"/>
        <v>4.8169556840077067E-3</v>
      </c>
      <c r="U13" s="7">
        <f t="shared" si="8"/>
        <v>5.5964182922929326E-3</v>
      </c>
      <c r="V13" s="6" t="s">
        <v>38</v>
      </c>
      <c r="W13" s="6" t="s">
        <v>38</v>
      </c>
      <c r="X13" s="6" t="s">
        <v>38</v>
      </c>
      <c r="Y13" s="6"/>
    </row>
    <row r="14" spans="2:25">
      <c r="B14" s="5" t="s">
        <v>34</v>
      </c>
      <c r="C14" s="7">
        <v>19</v>
      </c>
      <c r="D14" s="7">
        <v>12</v>
      </c>
      <c r="E14" s="7">
        <v>9</v>
      </c>
      <c r="F14" s="7">
        <v>17</v>
      </c>
      <c r="G14" s="7">
        <v>10</v>
      </c>
      <c r="H14" s="7">
        <v>13</v>
      </c>
      <c r="I14" s="7">
        <v>6</v>
      </c>
      <c r="J14" s="7">
        <v>12</v>
      </c>
      <c r="M14" s="5" t="s">
        <v>34</v>
      </c>
      <c r="N14" s="7">
        <f t="shared" si="1"/>
        <v>3.0245144858325372E-3</v>
      </c>
      <c r="O14" s="7">
        <f t="shared" si="2"/>
        <v>1.6266775111834079E-3</v>
      </c>
      <c r="P14" s="7">
        <f t="shared" si="3"/>
        <v>1.8757815756565235E-3</v>
      </c>
      <c r="Q14" s="7">
        <f t="shared" si="4"/>
        <v>2.5950236605098457E-3</v>
      </c>
      <c r="R14" s="7">
        <f t="shared" si="5"/>
        <v>1.3713658804168952E-3</v>
      </c>
      <c r="S14" s="7">
        <f t="shared" si="6"/>
        <v>1.5561407708881974E-3</v>
      </c>
      <c r="T14" s="7">
        <f t="shared" si="7"/>
        <v>9.6339113680154141E-4</v>
      </c>
      <c r="U14" s="7">
        <f t="shared" si="8"/>
        <v>1.9187719859290054E-3</v>
      </c>
      <c r="V14" s="6" t="s">
        <v>38</v>
      </c>
      <c r="W14" s="6" t="s">
        <v>38</v>
      </c>
      <c r="X14" s="6" t="s">
        <v>38</v>
      </c>
      <c r="Y14" s="6"/>
    </row>
    <row r="15" spans="2:25">
      <c r="B15" s="6" t="s">
        <v>39</v>
      </c>
      <c r="C15" s="7">
        <v>6282</v>
      </c>
      <c r="D15" s="7">
        <v>7377</v>
      </c>
      <c r="E15" s="7">
        <v>4798</v>
      </c>
      <c r="F15" s="7">
        <v>6551</v>
      </c>
      <c r="G15" s="7">
        <v>7292</v>
      </c>
      <c r="H15" s="7">
        <v>8354</v>
      </c>
      <c r="I15" s="7">
        <v>6228</v>
      </c>
      <c r="J15" s="7">
        <v>6254</v>
      </c>
      <c r="N15" s="3"/>
      <c r="O15" s="3"/>
      <c r="P15" s="3"/>
      <c r="Q15" s="3"/>
      <c r="R15" s="3"/>
      <c r="S15" s="3"/>
      <c r="T15" s="3"/>
      <c r="U15" s="3"/>
    </row>
    <row r="18" spans="2:19">
      <c r="B18" s="36" t="s">
        <v>204</v>
      </c>
      <c r="C18" s="36"/>
      <c r="D18" s="36"/>
      <c r="E18" s="36"/>
    </row>
    <row r="19" spans="2:19">
      <c r="B19" s="12"/>
      <c r="C19" s="12" t="s">
        <v>22</v>
      </c>
      <c r="D19" s="12" t="s">
        <v>4</v>
      </c>
      <c r="E19" s="12" t="s">
        <v>153</v>
      </c>
    </row>
    <row r="20" spans="2:19">
      <c r="B20" s="12" t="s">
        <v>150</v>
      </c>
      <c r="C20" s="6">
        <f>AVERAGE(N5:O5)</f>
        <v>3.1897360584972084E-2</v>
      </c>
      <c r="D20" s="6">
        <f>AVERAGE(P5:R5)</f>
        <v>7.7560660468831311E-2</v>
      </c>
      <c r="E20" s="6">
        <f>D20/C20</f>
        <v>2.4315698555125196</v>
      </c>
    </row>
    <row r="21" spans="2:19">
      <c r="B21" s="12" t="s">
        <v>151</v>
      </c>
      <c r="C21" s="6">
        <f>AVERAGE(N7:O7)</f>
        <v>2.3752806128757402E-2</v>
      </c>
      <c r="D21" s="6">
        <f>AVERAGE(P7:R7)</f>
        <v>6.0526234163721972E-2</v>
      </c>
      <c r="E21" s="6">
        <f t="shared" ref="E21" si="9">D21/C21</f>
        <v>2.5481719437958601</v>
      </c>
    </row>
    <row r="22" spans="2:19">
      <c r="B22" s="12" t="s">
        <v>152</v>
      </c>
      <c r="C22" s="6">
        <f>AVERAGE(N6:O6)</f>
        <v>4.6452881053803227E-2</v>
      </c>
      <c r="D22" s="6">
        <f>AVERAGE(P6:R6)</f>
        <v>2.5643574758780194E-2</v>
      </c>
      <c r="E22" s="6">
        <f>1-D22/C22</f>
        <v>0.44796589195234249</v>
      </c>
    </row>
    <row r="23" spans="2:19">
      <c r="B23" s="12" t="s">
        <v>154</v>
      </c>
      <c r="C23" s="6">
        <f>AVERAGE(N12:O12)</f>
        <v>8.9833990594427367E-3</v>
      </c>
      <c r="D23" s="6">
        <f>AVERAGE(P12:R12)</f>
        <v>2.1531769602113802E-3</v>
      </c>
      <c r="E23" s="6">
        <f>1-D23/C23</f>
        <v>0.76031600667365351</v>
      </c>
      <c r="S23" s="2" t="s">
        <v>187</v>
      </c>
    </row>
  </sheetData>
  <mergeCells count="3">
    <mergeCell ref="B2:J2"/>
    <mergeCell ref="M2:Y2"/>
    <mergeCell ref="B18:E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3A29-B5B0-AB44-972C-17B3B1F3F0DE}">
  <dimension ref="B2:X15"/>
  <sheetViews>
    <sheetView topLeftCell="D1" workbookViewId="0">
      <selection activeCell="L2" sqref="L2:X2"/>
    </sheetView>
  </sheetViews>
  <sheetFormatPr defaultColWidth="10.625" defaultRowHeight="15.75"/>
  <cols>
    <col min="1" max="16384" width="10.625" style="2"/>
  </cols>
  <sheetData>
    <row r="2" spans="2:24">
      <c r="B2" s="36" t="s">
        <v>188</v>
      </c>
      <c r="C2" s="36"/>
      <c r="D2" s="36"/>
      <c r="E2" s="36"/>
      <c r="F2" s="36"/>
      <c r="G2" s="36"/>
      <c r="H2" s="36"/>
      <c r="I2" s="36"/>
      <c r="J2" s="36"/>
      <c r="L2" s="36" t="s">
        <v>189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24">
      <c r="B3" s="4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L3" s="4"/>
      <c r="M3" s="5" t="s">
        <v>0</v>
      </c>
      <c r="N3" s="5" t="s">
        <v>1</v>
      </c>
      <c r="O3" s="5" t="s">
        <v>2</v>
      </c>
      <c r="P3" s="5" t="s">
        <v>3</v>
      </c>
      <c r="Q3" s="5" t="s">
        <v>4</v>
      </c>
      <c r="R3" s="5" t="s">
        <v>5</v>
      </c>
      <c r="S3" s="5" t="s">
        <v>6</v>
      </c>
      <c r="T3" s="5" t="s">
        <v>7</v>
      </c>
      <c r="U3" s="12" t="s">
        <v>35</v>
      </c>
      <c r="V3" s="12" t="s">
        <v>36</v>
      </c>
      <c r="W3" s="12" t="s">
        <v>37</v>
      </c>
      <c r="X3" s="12" t="s">
        <v>53</v>
      </c>
    </row>
    <row r="4" spans="2:24">
      <c r="B4" s="5" t="s">
        <v>42</v>
      </c>
      <c r="C4" s="7">
        <v>162</v>
      </c>
      <c r="D4" s="7">
        <v>141</v>
      </c>
      <c r="E4" s="7">
        <v>150</v>
      </c>
      <c r="F4" s="7">
        <v>218</v>
      </c>
      <c r="G4" s="7">
        <v>287</v>
      </c>
      <c r="H4" s="7">
        <v>196</v>
      </c>
      <c r="I4" s="7">
        <v>131</v>
      </c>
      <c r="J4" s="7">
        <v>135</v>
      </c>
      <c r="L4" s="5" t="s">
        <v>89</v>
      </c>
      <c r="M4" s="7">
        <f>C4/C$15</f>
        <v>2.5787965616045846E-2</v>
      </c>
      <c r="N4" s="7">
        <f t="shared" ref="N4:T4" si="0">D4/D$15</f>
        <v>1.9113460756405042E-2</v>
      </c>
      <c r="O4" s="7">
        <f t="shared" si="0"/>
        <v>3.1263026260942059E-2</v>
      </c>
      <c r="P4" s="7">
        <f t="shared" si="0"/>
        <v>3.3277362234773317E-2</v>
      </c>
      <c r="Q4" s="7">
        <f t="shared" si="0"/>
        <v>3.9358200767964896E-2</v>
      </c>
      <c r="R4" s="7">
        <f t="shared" si="0"/>
        <v>2.3461814699545128E-2</v>
      </c>
      <c r="S4" s="7">
        <f t="shared" si="0"/>
        <v>2.1034039820166987E-2</v>
      </c>
      <c r="T4" s="7">
        <f t="shared" si="0"/>
        <v>2.1586184841701311E-2</v>
      </c>
      <c r="U4" s="6">
        <v>3.5633900000000003E-2</v>
      </c>
      <c r="V4" s="6">
        <v>8.8522799999999999E-2</v>
      </c>
      <c r="W4" s="6" t="s">
        <v>38</v>
      </c>
      <c r="X4" s="6" t="s">
        <v>40</v>
      </c>
    </row>
    <row r="5" spans="2:24">
      <c r="B5" s="5" t="s">
        <v>43</v>
      </c>
      <c r="C5" s="7">
        <v>135</v>
      </c>
      <c r="D5" s="7">
        <v>94</v>
      </c>
      <c r="E5" s="7">
        <v>104</v>
      </c>
      <c r="F5" s="7">
        <v>133</v>
      </c>
      <c r="G5" s="7">
        <v>79</v>
      </c>
      <c r="H5" s="7">
        <v>197</v>
      </c>
      <c r="I5" s="7">
        <v>112</v>
      </c>
      <c r="J5" s="7">
        <v>95</v>
      </c>
      <c r="L5" s="5" t="s">
        <v>90</v>
      </c>
      <c r="M5" s="7">
        <f t="shared" ref="M5:M14" si="1">C5/C$15</f>
        <v>2.148997134670487E-2</v>
      </c>
      <c r="N5" s="7">
        <f t="shared" ref="N5:N14" si="2">D5/D$15</f>
        <v>1.2742307170936695E-2</v>
      </c>
      <c r="O5" s="7">
        <f t="shared" ref="O5:O14" si="3">E5/E$15</f>
        <v>2.1675698207586493E-2</v>
      </c>
      <c r="P5" s="7">
        <f t="shared" ref="P5:P14" si="4">F5/F$15</f>
        <v>2.0302243932224087E-2</v>
      </c>
      <c r="Q5" s="7">
        <f t="shared" ref="Q5:Q14" si="5">G5/G$15</f>
        <v>1.0833790455293472E-2</v>
      </c>
      <c r="R5" s="7">
        <f t="shared" ref="R5:R14" si="6">H5/H$15</f>
        <v>2.3581517835767295E-2</v>
      </c>
      <c r="S5" s="7">
        <f t="shared" ref="S5:S14" si="7">I5/I$15</f>
        <v>1.7983301220295438E-2</v>
      </c>
      <c r="T5" s="7">
        <f t="shared" ref="T5:T14" si="8">J5/J$15</f>
        <v>1.5190278221937959E-2</v>
      </c>
      <c r="U5" s="6" t="s">
        <v>38</v>
      </c>
      <c r="V5" s="6" t="s">
        <v>38</v>
      </c>
      <c r="W5" s="6" t="s">
        <v>38</v>
      </c>
      <c r="X5" s="6"/>
    </row>
    <row r="6" spans="2:24">
      <c r="B6" s="5" t="s">
        <v>44</v>
      </c>
      <c r="C6" s="7">
        <v>84</v>
      </c>
      <c r="D6" s="7">
        <v>96</v>
      </c>
      <c r="E6" s="7">
        <v>80</v>
      </c>
      <c r="F6" s="7">
        <v>191</v>
      </c>
      <c r="G6" s="7">
        <v>173</v>
      </c>
      <c r="H6" s="7">
        <v>104</v>
      </c>
      <c r="I6" s="7">
        <v>84</v>
      </c>
      <c r="J6" s="7">
        <v>93</v>
      </c>
      <c r="L6" s="5" t="s">
        <v>91</v>
      </c>
      <c r="M6" s="7">
        <f t="shared" si="1"/>
        <v>1.3371537726838587E-2</v>
      </c>
      <c r="N6" s="7">
        <f t="shared" si="2"/>
        <v>1.3013420089467263E-2</v>
      </c>
      <c r="O6" s="7">
        <f t="shared" si="3"/>
        <v>1.6673614005835766E-2</v>
      </c>
      <c r="P6" s="7">
        <f t="shared" si="4"/>
        <v>2.9155854068081209E-2</v>
      </c>
      <c r="Q6" s="7">
        <f t="shared" si="5"/>
        <v>2.3724629731212286E-2</v>
      </c>
      <c r="R6" s="7">
        <f t="shared" si="6"/>
        <v>1.2449126167105579E-2</v>
      </c>
      <c r="S6" s="7">
        <f t="shared" si="7"/>
        <v>1.348747591522158E-2</v>
      </c>
      <c r="T6" s="7">
        <f t="shared" si="8"/>
        <v>1.4870482890949792E-2</v>
      </c>
      <c r="U6" s="6">
        <v>3.7455000000000001E-3</v>
      </c>
      <c r="V6" s="6">
        <v>4.8910999999999998E-3</v>
      </c>
      <c r="W6" s="6" t="s">
        <v>38</v>
      </c>
      <c r="X6" s="6" t="s">
        <v>40</v>
      </c>
    </row>
    <row r="7" spans="2:24">
      <c r="B7" s="5" t="s">
        <v>45</v>
      </c>
      <c r="C7" s="7">
        <v>158</v>
      </c>
      <c r="D7" s="7">
        <v>84</v>
      </c>
      <c r="E7" s="7">
        <v>54</v>
      </c>
      <c r="F7" s="7">
        <v>96</v>
      </c>
      <c r="G7" s="7">
        <v>60</v>
      </c>
      <c r="H7" s="7">
        <v>182</v>
      </c>
      <c r="I7" s="7">
        <v>84</v>
      </c>
      <c r="J7" s="7">
        <v>92</v>
      </c>
      <c r="L7" s="5" t="s">
        <v>92</v>
      </c>
      <c r="M7" s="7">
        <f t="shared" si="1"/>
        <v>2.5151225724291626E-2</v>
      </c>
      <c r="N7" s="7">
        <f t="shared" si="2"/>
        <v>1.1386742578283855E-2</v>
      </c>
      <c r="O7" s="7">
        <f t="shared" si="3"/>
        <v>1.1254689453939141E-2</v>
      </c>
      <c r="P7" s="7">
        <f t="shared" si="4"/>
        <v>1.4654251259349717E-2</v>
      </c>
      <c r="Q7" s="7">
        <f t="shared" si="5"/>
        <v>8.2281952825013719E-3</v>
      </c>
      <c r="R7" s="7">
        <f t="shared" si="6"/>
        <v>2.1785970792434762E-2</v>
      </c>
      <c r="S7" s="7">
        <f t="shared" si="7"/>
        <v>1.348747591522158E-2</v>
      </c>
      <c r="T7" s="7">
        <f t="shared" si="8"/>
        <v>1.4710585225455708E-2</v>
      </c>
      <c r="U7" s="6" t="s">
        <v>38</v>
      </c>
      <c r="V7" s="6" t="s">
        <v>38</v>
      </c>
      <c r="W7" s="6" t="s">
        <v>38</v>
      </c>
      <c r="X7" s="6"/>
    </row>
    <row r="8" spans="2:24">
      <c r="B8" s="5" t="s">
        <v>46</v>
      </c>
      <c r="C8" s="7">
        <v>110</v>
      </c>
      <c r="D8" s="7">
        <v>62</v>
      </c>
      <c r="E8" s="7">
        <v>68</v>
      </c>
      <c r="F8" s="7">
        <v>122</v>
      </c>
      <c r="G8" s="7">
        <v>153</v>
      </c>
      <c r="H8" s="7">
        <v>109</v>
      </c>
      <c r="I8" s="7">
        <v>86</v>
      </c>
      <c r="J8" s="7">
        <v>91</v>
      </c>
      <c r="L8" s="5" t="s">
        <v>93</v>
      </c>
      <c r="M8" s="7">
        <f t="shared" si="1"/>
        <v>1.7510347023241005E-2</v>
      </c>
      <c r="N8" s="7">
        <f t="shared" si="2"/>
        <v>8.4045004744476067E-3</v>
      </c>
      <c r="O8" s="7">
        <f t="shared" si="3"/>
        <v>1.41725719049604E-2</v>
      </c>
      <c r="P8" s="7">
        <f t="shared" si="4"/>
        <v>1.8623110975423598E-2</v>
      </c>
      <c r="Q8" s="7">
        <f t="shared" si="5"/>
        <v>2.0981897970378496E-2</v>
      </c>
      <c r="R8" s="7">
        <f t="shared" si="6"/>
        <v>1.3047641848216423E-2</v>
      </c>
      <c r="S8" s="7">
        <f t="shared" si="7"/>
        <v>1.3808606294155427E-2</v>
      </c>
      <c r="T8" s="7">
        <f t="shared" si="8"/>
        <v>1.4550687559961625E-2</v>
      </c>
      <c r="U8" s="6" t="s">
        <v>38</v>
      </c>
      <c r="V8" s="6" t="s">
        <v>38</v>
      </c>
      <c r="W8" s="6" t="s">
        <v>38</v>
      </c>
      <c r="X8" s="6"/>
    </row>
    <row r="9" spans="2:24">
      <c r="B9" s="5" t="s">
        <v>47</v>
      </c>
      <c r="C9" s="7">
        <v>104</v>
      </c>
      <c r="D9" s="7">
        <v>143</v>
      </c>
      <c r="E9" s="7">
        <v>31</v>
      </c>
      <c r="F9" s="7">
        <v>63</v>
      </c>
      <c r="G9" s="7">
        <v>32</v>
      </c>
      <c r="H9" s="7">
        <v>172</v>
      </c>
      <c r="I9" s="7">
        <v>100</v>
      </c>
      <c r="J9" s="7">
        <v>107</v>
      </c>
      <c r="L9" s="5" t="s">
        <v>94</v>
      </c>
      <c r="M9" s="7">
        <f t="shared" si="1"/>
        <v>1.6555237185609677E-2</v>
      </c>
      <c r="N9" s="7">
        <f t="shared" si="2"/>
        <v>1.938457367493561E-2</v>
      </c>
      <c r="O9" s="7">
        <f t="shared" si="3"/>
        <v>6.4610254272613587E-3</v>
      </c>
      <c r="P9" s="7">
        <f t="shared" si="4"/>
        <v>9.6168523889482525E-3</v>
      </c>
      <c r="Q9" s="7">
        <f t="shared" si="5"/>
        <v>4.388370817334065E-3</v>
      </c>
      <c r="R9" s="7">
        <f t="shared" si="6"/>
        <v>2.0588939430213071E-2</v>
      </c>
      <c r="S9" s="7">
        <f t="shared" si="7"/>
        <v>1.6056518946692359E-2</v>
      </c>
      <c r="T9" s="7">
        <f t="shared" si="8"/>
        <v>1.7109050207866964E-2</v>
      </c>
      <c r="U9" s="6">
        <v>5.6690000000000004E-3</v>
      </c>
      <c r="V9" s="6">
        <v>8.9783999999999992E-3</v>
      </c>
      <c r="W9" s="6" t="s">
        <v>38</v>
      </c>
      <c r="X9" s="6" t="s">
        <v>41</v>
      </c>
    </row>
    <row r="10" spans="2:24">
      <c r="B10" s="5" t="s">
        <v>48</v>
      </c>
      <c r="C10" s="7">
        <v>87</v>
      </c>
      <c r="D10" s="7">
        <v>57</v>
      </c>
      <c r="E10" s="7">
        <v>22</v>
      </c>
      <c r="F10" s="7">
        <v>62</v>
      </c>
      <c r="G10" s="7">
        <v>68</v>
      </c>
      <c r="H10" s="7">
        <v>99</v>
      </c>
      <c r="I10" s="7">
        <v>50</v>
      </c>
      <c r="J10" s="7">
        <v>69</v>
      </c>
      <c r="L10" s="5" t="s">
        <v>95</v>
      </c>
      <c r="M10" s="7">
        <f t="shared" si="1"/>
        <v>1.3849092645654251E-2</v>
      </c>
      <c r="N10" s="7">
        <f t="shared" si="2"/>
        <v>7.7267181781211875E-3</v>
      </c>
      <c r="O10" s="7">
        <f t="shared" si="3"/>
        <v>4.5852438516048354E-3</v>
      </c>
      <c r="P10" s="7">
        <f t="shared" si="4"/>
        <v>9.4642039383300257E-3</v>
      </c>
      <c r="Q10" s="7">
        <f t="shared" si="5"/>
        <v>9.3252879868348879E-3</v>
      </c>
      <c r="R10" s="7">
        <f t="shared" si="6"/>
        <v>1.1850610485994733E-2</v>
      </c>
      <c r="S10" s="7">
        <f t="shared" si="7"/>
        <v>8.0282594733461794E-3</v>
      </c>
      <c r="T10" s="7">
        <f t="shared" si="8"/>
        <v>1.1032938919091781E-2</v>
      </c>
      <c r="U10" s="6" t="s">
        <v>38</v>
      </c>
      <c r="V10" s="6" t="s">
        <v>38</v>
      </c>
      <c r="W10" s="6" t="s">
        <v>38</v>
      </c>
      <c r="X10" s="6"/>
    </row>
    <row r="11" spans="2:24">
      <c r="B11" s="5" t="s">
        <v>49</v>
      </c>
      <c r="C11" s="7">
        <v>69</v>
      </c>
      <c r="D11" s="7">
        <v>77</v>
      </c>
      <c r="E11" s="7">
        <v>30</v>
      </c>
      <c r="F11" s="7">
        <v>59</v>
      </c>
      <c r="G11" s="7">
        <v>82</v>
      </c>
      <c r="H11" s="7">
        <v>62</v>
      </c>
      <c r="I11" s="7">
        <v>63</v>
      </c>
      <c r="J11" s="7">
        <v>64</v>
      </c>
      <c r="L11" s="5" t="s">
        <v>96</v>
      </c>
      <c r="M11" s="7">
        <f t="shared" si="1"/>
        <v>1.0983763132760267E-2</v>
      </c>
      <c r="N11" s="7">
        <f t="shared" si="2"/>
        <v>1.0437847363426867E-2</v>
      </c>
      <c r="O11" s="7">
        <f t="shared" si="3"/>
        <v>6.2526052521884121E-3</v>
      </c>
      <c r="P11" s="7">
        <f t="shared" si="4"/>
        <v>9.0062585864753471E-3</v>
      </c>
      <c r="Q11" s="7">
        <f t="shared" si="5"/>
        <v>1.1245200219418541E-2</v>
      </c>
      <c r="R11" s="7">
        <f t="shared" si="6"/>
        <v>7.4215944457744791E-3</v>
      </c>
      <c r="S11" s="7">
        <f t="shared" si="7"/>
        <v>1.0115606936416185E-2</v>
      </c>
      <c r="T11" s="7">
        <f t="shared" si="8"/>
        <v>1.0233450591621363E-2</v>
      </c>
      <c r="U11" s="6" t="s">
        <v>38</v>
      </c>
      <c r="V11" s="6" t="s">
        <v>38</v>
      </c>
      <c r="W11" s="6" t="s">
        <v>38</v>
      </c>
      <c r="X11" s="6"/>
    </row>
    <row r="12" spans="2:24">
      <c r="B12" s="5" t="s">
        <v>50</v>
      </c>
      <c r="C12" s="7">
        <v>51</v>
      </c>
      <c r="D12" s="7">
        <v>74</v>
      </c>
      <c r="E12" s="7">
        <v>15</v>
      </c>
      <c r="F12" s="7">
        <v>20</v>
      </c>
      <c r="G12" s="7">
        <v>10</v>
      </c>
      <c r="H12" s="7">
        <v>93</v>
      </c>
      <c r="I12" s="7">
        <v>49</v>
      </c>
      <c r="J12" s="7">
        <v>54</v>
      </c>
      <c r="L12" s="5" t="s">
        <v>97</v>
      </c>
      <c r="M12" s="7">
        <f t="shared" si="1"/>
        <v>8.1184336198662846E-3</v>
      </c>
      <c r="N12" s="7">
        <f t="shared" si="2"/>
        <v>1.0031177985631015E-2</v>
      </c>
      <c r="O12" s="7">
        <f t="shared" si="3"/>
        <v>3.1263026260942061E-3</v>
      </c>
      <c r="P12" s="7">
        <f t="shared" si="4"/>
        <v>3.0529690123645243E-3</v>
      </c>
      <c r="Q12" s="7">
        <f t="shared" si="5"/>
        <v>1.3713658804168952E-3</v>
      </c>
      <c r="R12" s="7">
        <f t="shared" si="6"/>
        <v>1.1132391668661718E-2</v>
      </c>
      <c r="S12" s="7">
        <f t="shared" si="7"/>
        <v>7.8676942838792549E-3</v>
      </c>
      <c r="T12" s="7">
        <f t="shared" si="8"/>
        <v>8.634473936680525E-3</v>
      </c>
      <c r="U12" s="6">
        <v>4.5912000000000001E-3</v>
      </c>
      <c r="V12" s="6">
        <v>8.1507999999999997E-3</v>
      </c>
      <c r="W12" s="6" t="s">
        <v>38</v>
      </c>
      <c r="X12" s="6" t="s">
        <v>41</v>
      </c>
    </row>
    <row r="13" spans="2:24">
      <c r="B13" s="5" t="s">
        <v>51</v>
      </c>
      <c r="C13" s="7">
        <v>16</v>
      </c>
      <c r="D13" s="7">
        <v>9</v>
      </c>
      <c r="E13" s="7">
        <v>8</v>
      </c>
      <c r="F13" s="7">
        <v>7</v>
      </c>
      <c r="G13" s="7">
        <v>12</v>
      </c>
      <c r="H13" s="7">
        <v>19</v>
      </c>
      <c r="I13" s="7">
        <v>21</v>
      </c>
      <c r="J13" s="7">
        <v>7</v>
      </c>
      <c r="L13" s="5" t="s">
        <v>98</v>
      </c>
      <c r="M13" s="7">
        <f t="shared" si="1"/>
        <v>2.5469595670168737E-3</v>
      </c>
      <c r="N13" s="7">
        <f t="shared" si="2"/>
        <v>1.2200081333875558E-3</v>
      </c>
      <c r="O13" s="7">
        <f t="shared" si="3"/>
        <v>1.6673614005835765E-3</v>
      </c>
      <c r="P13" s="7">
        <f t="shared" si="4"/>
        <v>1.0685391543275836E-3</v>
      </c>
      <c r="Q13" s="7">
        <f t="shared" si="5"/>
        <v>1.6456390565002743E-3</v>
      </c>
      <c r="R13" s="7">
        <f t="shared" si="6"/>
        <v>2.2743595882212114E-3</v>
      </c>
      <c r="S13" s="7">
        <f t="shared" si="7"/>
        <v>3.3718689788053949E-3</v>
      </c>
      <c r="T13" s="7">
        <f t="shared" si="8"/>
        <v>1.1192836584585865E-3</v>
      </c>
      <c r="U13" s="6" t="s">
        <v>38</v>
      </c>
      <c r="V13" s="6" t="s">
        <v>38</v>
      </c>
      <c r="W13" s="6" t="s">
        <v>38</v>
      </c>
      <c r="X13" s="6"/>
    </row>
    <row r="14" spans="2:24">
      <c r="B14" s="5" t="s">
        <v>52</v>
      </c>
      <c r="C14" s="7">
        <v>5</v>
      </c>
      <c r="D14" s="7">
        <v>14</v>
      </c>
      <c r="E14" s="7">
        <v>2</v>
      </c>
      <c r="F14" s="7">
        <v>2</v>
      </c>
      <c r="G14" s="7">
        <v>6</v>
      </c>
      <c r="H14" s="7">
        <v>15</v>
      </c>
      <c r="I14" s="7">
        <v>7</v>
      </c>
      <c r="J14" s="7">
        <v>10</v>
      </c>
      <c r="L14" s="5" t="s">
        <v>99</v>
      </c>
      <c r="M14" s="7">
        <f t="shared" si="1"/>
        <v>7.9592486469277305E-4</v>
      </c>
      <c r="N14" s="7">
        <f t="shared" si="2"/>
        <v>1.8977904297139759E-3</v>
      </c>
      <c r="O14" s="7">
        <f t="shared" si="3"/>
        <v>4.1684035014589413E-4</v>
      </c>
      <c r="P14" s="7">
        <f t="shared" si="4"/>
        <v>3.0529690123645248E-4</v>
      </c>
      <c r="Q14" s="7">
        <f t="shared" si="5"/>
        <v>8.2281952825013713E-4</v>
      </c>
      <c r="R14" s="7">
        <f t="shared" si="6"/>
        <v>1.7955470433325352E-3</v>
      </c>
      <c r="S14" s="7">
        <f t="shared" si="7"/>
        <v>1.1239563262684649E-3</v>
      </c>
      <c r="T14" s="7">
        <f t="shared" si="8"/>
        <v>1.5989766549408379E-3</v>
      </c>
      <c r="U14" s="6" t="s">
        <v>38</v>
      </c>
      <c r="V14" s="6" t="s">
        <v>38</v>
      </c>
      <c r="W14" s="6" t="s">
        <v>38</v>
      </c>
      <c r="X14" s="6"/>
    </row>
    <row r="15" spans="2:24">
      <c r="B15" s="6" t="s">
        <v>39</v>
      </c>
      <c r="C15" s="7">
        <v>6282</v>
      </c>
      <c r="D15" s="7">
        <v>7377</v>
      </c>
      <c r="E15" s="7">
        <v>4798</v>
      </c>
      <c r="F15" s="7">
        <v>6551</v>
      </c>
      <c r="G15" s="7">
        <v>7292</v>
      </c>
      <c r="H15" s="7">
        <v>8354</v>
      </c>
      <c r="I15" s="7">
        <v>6228</v>
      </c>
      <c r="J15" s="7">
        <v>6254</v>
      </c>
      <c r="M15" s="3"/>
      <c r="N15" s="3"/>
      <c r="O15" s="3"/>
      <c r="P15" s="3"/>
      <c r="Q15" s="3"/>
      <c r="R15" s="3"/>
      <c r="S15" s="3"/>
      <c r="T15" s="3"/>
    </row>
  </sheetData>
  <mergeCells count="2">
    <mergeCell ref="B2:J2"/>
    <mergeCell ref="L2:X2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9879-5B4E-5845-8A12-04D2CBFF3429}">
  <dimension ref="B2:X14"/>
  <sheetViews>
    <sheetView workbookViewId="0">
      <selection activeCell="L2" sqref="L2:X2"/>
    </sheetView>
  </sheetViews>
  <sheetFormatPr defaultColWidth="10.625" defaultRowHeight="15.75"/>
  <sheetData>
    <row r="2" spans="2:24">
      <c r="B2" s="36" t="s">
        <v>188</v>
      </c>
      <c r="C2" s="36"/>
      <c r="D2" s="36"/>
      <c r="E2" s="36"/>
      <c r="F2" s="36"/>
      <c r="G2" s="36"/>
      <c r="H2" s="36"/>
      <c r="I2" s="36"/>
      <c r="J2" s="36"/>
      <c r="L2" s="36" t="s">
        <v>189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24">
      <c r="B3" s="8"/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8"/>
      <c r="M3" s="9" t="s">
        <v>0</v>
      </c>
      <c r="N3" s="9" t="s">
        <v>1</v>
      </c>
      <c r="O3" s="9" t="s">
        <v>2</v>
      </c>
      <c r="P3" s="9" t="s">
        <v>3</v>
      </c>
      <c r="Q3" s="9" t="s">
        <v>4</v>
      </c>
      <c r="R3" s="9" t="s">
        <v>5</v>
      </c>
      <c r="S3" s="9" t="s">
        <v>6</v>
      </c>
      <c r="T3" s="9" t="s">
        <v>7</v>
      </c>
      <c r="U3" s="12" t="s">
        <v>35</v>
      </c>
      <c r="V3" s="12" t="s">
        <v>36</v>
      </c>
      <c r="W3" s="12" t="s">
        <v>37</v>
      </c>
      <c r="X3" s="12" t="s">
        <v>53</v>
      </c>
    </row>
    <row r="4" spans="2:24">
      <c r="B4" s="9" t="s">
        <v>54</v>
      </c>
      <c r="C4" s="10">
        <v>130</v>
      </c>
      <c r="D4" s="10">
        <v>187</v>
      </c>
      <c r="E4" s="10">
        <v>107</v>
      </c>
      <c r="F4" s="10">
        <v>253</v>
      </c>
      <c r="G4" s="10">
        <v>167</v>
      </c>
      <c r="H4" s="10">
        <v>252</v>
      </c>
      <c r="I4" s="10">
        <v>196</v>
      </c>
      <c r="J4" s="10">
        <v>195</v>
      </c>
      <c r="L4" s="9" t="s">
        <v>100</v>
      </c>
      <c r="M4" s="10">
        <f>C4/C$14</f>
        <v>2.0694046482012098E-2</v>
      </c>
      <c r="N4" s="10">
        <f t="shared" ref="N4:T4" si="0">D4/D$14</f>
        <v>2.5349057882608106E-2</v>
      </c>
      <c r="O4" s="10">
        <f t="shared" si="0"/>
        <v>2.2300958732805336E-2</v>
      </c>
      <c r="P4" s="10">
        <f t="shared" si="0"/>
        <v>3.8620058006411238E-2</v>
      </c>
      <c r="Q4" s="10">
        <f t="shared" si="0"/>
        <v>2.2901810202962149E-2</v>
      </c>
      <c r="R4" s="10">
        <f t="shared" si="0"/>
        <v>3.0165190327986594E-2</v>
      </c>
      <c r="S4" s="10">
        <f t="shared" si="0"/>
        <v>3.147077713551702E-2</v>
      </c>
      <c r="T4" s="10">
        <f t="shared" si="0"/>
        <v>3.1180044771346338E-2</v>
      </c>
      <c r="U4" s="6" t="s">
        <v>38</v>
      </c>
      <c r="V4" s="6" t="s">
        <v>38</v>
      </c>
      <c r="W4" s="6" t="s">
        <v>38</v>
      </c>
      <c r="X4" s="11"/>
    </row>
    <row r="5" spans="2:24">
      <c r="B5" s="9" t="s">
        <v>55</v>
      </c>
      <c r="C5" s="10">
        <v>110</v>
      </c>
      <c r="D5" s="10">
        <v>117</v>
      </c>
      <c r="E5" s="10">
        <v>105</v>
      </c>
      <c r="F5" s="10">
        <v>390</v>
      </c>
      <c r="G5" s="10">
        <v>289</v>
      </c>
      <c r="H5" s="10">
        <v>118</v>
      </c>
      <c r="I5" s="10">
        <v>170</v>
      </c>
      <c r="J5" s="10">
        <v>119</v>
      </c>
      <c r="L5" s="9" t="s">
        <v>101</v>
      </c>
      <c r="M5" s="10">
        <f t="shared" ref="M5:M13" si="1">C5/C$14</f>
        <v>1.7510347023241005E-2</v>
      </c>
      <c r="N5" s="10">
        <f t="shared" ref="N5:N13" si="2">D5/D$14</f>
        <v>1.5860105734038225E-2</v>
      </c>
      <c r="O5" s="10">
        <f t="shared" ref="O5:O13" si="3">E5/E$14</f>
        <v>2.188411838265944E-2</v>
      </c>
      <c r="P5" s="10">
        <f t="shared" ref="P5:P13" si="4">F5/F$14</f>
        <v>5.9532895741108226E-2</v>
      </c>
      <c r="Q5" s="10">
        <f t="shared" ref="Q5:Q13" si="5">G5/G$14</f>
        <v>3.9632473944048272E-2</v>
      </c>
      <c r="R5" s="10">
        <f t="shared" ref="R5:R13" si="6">H5/H$14</f>
        <v>1.4124970074215945E-2</v>
      </c>
      <c r="S5" s="10">
        <f t="shared" ref="S5:S13" si="7">I5/I$14</f>
        <v>2.7296082209377008E-2</v>
      </c>
      <c r="T5" s="10">
        <f t="shared" ref="T5:T13" si="8">J5/J$14</f>
        <v>1.9027822193795972E-2</v>
      </c>
      <c r="U5" s="6" t="s">
        <v>38</v>
      </c>
      <c r="V5" s="6" t="s">
        <v>38</v>
      </c>
      <c r="W5" s="6" t="s">
        <v>38</v>
      </c>
      <c r="X5" s="11"/>
    </row>
    <row r="6" spans="2:24">
      <c r="B6" s="9" t="s">
        <v>56</v>
      </c>
      <c r="C6" s="10">
        <v>101</v>
      </c>
      <c r="D6" s="10">
        <v>163</v>
      </c>
      <c r="E6" s="10">
        <v>120</v>
      </c>
      <c r="F6" s="10">
        <v>345</v>
      </c>
      <c r="G6" s="10">
        <v>274</v>
      </c>
      <c r="H6" s="10">
        <v>146</v>
      </c>
      <c r="I6" s="10">
        <v>117</v>
      </c>
      <c r="J6" s="10">
        <v>114</v>
      </c>
      <c r="L6" s="9" t="s">
        <v>102</v>
      </c>
      <c r="M6" s="10">
        <f t="shared" si="1"/>
        <v>1.6077682266794013E-2</v>
      </c>
      <c r="N6" s="10">
        <f t="shared" si="2"/>
        <v>2.209570286024129E-2</v>
      </c>
      <c r="O6" s="10">
        <f t="shared" si="3"/>
        <v>2.5010421008753649E-2</v>
      </c>
      <c r="P6" s="10">
        <f t="shared" si="4"/>
        <v>5.2663715463288047E-2</v>
      </c>
      <c r="Q6" s="10">
        <f t="shared" si="5"/>
        <v>3.7575425123422927E-2</v>
      </c>
      <c r="R6" s="10">
        <f t="shared" si="6"/>
        <v>1.7476657888436678E-2</v>
      </c>
      <c r="S6" s="10">
        <f t="shared" si="7"/>
        <v>1.8786127167630059E-2</v>
      </c>
      <c r="T6" s="10">
        <f t="shared" si="8"/>
        <v>1.8228333866325552E-2</v>
      </c>
      <c r="U6" s="6" t="s">
        <v>38</v>
      </c>
      <c r="V6" s="6" t="s">
        <v>38</v>
      </c>
      <c r="W6" s="6" t="s">
        <v>38</v>
      </c>
      <c r="X6" s="11"/>
    </row>
    <row r="7" spans="2:24">
      <c r="B7" s="9" t="s">
        <v>57</v>
      </c>
      <c r="C7" s="10">
        <v>91</v>
      </c>
      <c r="D7" s="10">
        <v>210</v>
      </c>
      <c r="E7" s="10">
        <v>77</v>
      </c>
      <c r="F7" s="10">
        <v>96</v>
      </c>
      <c r="G7" s="10">
        <v>60</v>
      </c>
      <c r="H7" s="10">
        <v>305</v>
      </c>
      <c r="I7" s="10">
        <v>174</v>
      </c>
      <c r="J7" s="10">
        <v>149</v>
      </c>
      <c r="L7" s="9" t="s">
        <v>103</v>
      </c>
      <c r="M7" s="10">
        <f t="shared" si="1"/>
        <v>1.4485832537408469E-2</v>
      </c>
      <c r="N7" s="10">
        <f t="shared" si="2"/>
        <v>2.8466856445709638E-2</v>
      </c>
      <c r="O7" s="10">
        <f t="shared" si="3"/>
        <v>1.6048353480616923E-2</v>
      </c>
      <c r="P7" s="10">
        <f t="shared" si="4"/>
        <v>1.4654251259349717E-2</v>
      </c>
      <c r="Q7" s="10">
        <f t="shared" si="5"/>
        <v>8.2281952825013719E-3</v>
      </c>
      <c r="R7" s="10">
        <f t="shared" si="6"/>
        <v>3.6509456547761554E-2</v>
      </c>
      <c r="S7" s="10">
        <f t="shared" si="7"/>
        <v>2.7938342967244702E-2</v>
      </c>
      <c r="T7" s="10">
        <f t="shared" si="8"/>
        <v>2.3824752158618484E-2</v>
      </c>
      <c r="U7" s="6" t="s">
        <v>38</v>
      </c>
      <c r="V7" s="6" t="s">
        <v>38</v>
      </c>
      <c r="W7" s="6" t="s">
        <v>38</v>
      </c>
      <c r="X7" s="11"/>
    </row>
    <row r="8" spans="2:24">
      <c r="B8" s="9" t="s">
        <v>58</v>
      </c>
      <c r="C8" s="10">
        <v>74</v>
      </c>
      <c r="D8" s="10">
        <v>115</v>
      </c>
      <c r="E8" s="10">
        <v>83</v>
      </c>
      <c r="F8" s="10">
        <v>133</v>
      </c>
      <c r="G8" s="10">
        <v>123</v>
      </c>
      <c r="H8" s="10">
        <v>148</v>
      </c>
      <c r="I8" s="10">
        <v>97</v>
      </c>
      <c r="J8" s="10">
        <v>76</v>
      </c>
      <c r="L8" s="9" t="s">
        <v>104</v>
      </c>
      <c r="M8" s="10">
        <f t="shared" si="1"/>
        <v>1.1779687997453041E-2</v>
      </c>
      <c r="N8" s="10">
        <f t="shared" si="2"/>
        <v>1.5588992815507659E-2</v>
      </c>
      <c r="O8" s="10">
        <f t="shared" si="3"/>
        <v>1.7298874531054605E-2</v>
      </c>
      <c r="P8" s="10">
        <f t="shared" si="4"/>
        <v>2.0302243932224087E-2</v>
      </c>
      <c r="Q8" s="10">
        <f t="shared" si="5"/>
        <v>1.6867800329127811E-2</v>
      </c>
      <c r="R8" s="10">
        <f t="shared" si="6"/>
        <v>1.7716064160881013E-2</v>
      </c>
      <c r="S8" s="10">
        <f t="shared" si="7"/>
        <v>1.5574823378291587E-2</v>
      </c>
      <c r="T8" s="10">
        <f t="shared" si="8"/>
        <v>1.2152222577550368E-2</v>
      </c>
      <c r="U8" s="6" t="s">
        <v>38</v>
      </c>
      <c r="V8" s="6" t="s">
        <v>38</v>
      </c>
      <c r="W8" s="6" t="s">
        <v>38</v>
      </c>
      <c r="X8" s="11"/>
    </row>
    <row r="9" spans="2:24">
      <c r="B9" s="9" t="s">
        <v>59</v>
      </c>
      <c r="C9" s="10">
        <v>45</v>
      </c>
      <c r="D9" s="10">
        <v>64</v>
      </c>
      <c r="E9" s="10">
        <v>36</v>
      </c>
      <c r="F9" s="10">
        <v>51</v>
      </c>
      <c r="G9" s="10">
        <v>79</v>
      </c>
      <c r="H9" s="10">
        <v>66</v>
      </c>
      <c r="I9" s="10">
        <v>51</v>
      </c>
      <c r="J9" s="10">
        <v>49</v>
      </c>
      <c r="L9" s="9" t="s">
        <v>105</v>
      </c>
      <c r="M9" s="10">
        <f t="shared" si="1"/>
        <v>7.1633237822349575E-3</v>
      </c>
      <c r="N9" s="10">
        <f t="shared" si="2"/>
        <v>8.6756133929781747E-3</v>
      </c>
      <c r="O9" s="10">
        <f t="shared" si="3"/>
        <v>7.503126302626094E-3</v>
      </c>
      <c r="P9" s="10">
        <f t="shared" si="4"/>
        <v>7.7850709815295372E-3</v>
      </c>
      <c r="Q9" s="10">
        <f t="shared" si="5"/>
        <v>1.0833790455293472E-2</v>
      </c>
      <c r="R9" s="10">
        <f t="shared" si="6"/>
        <v>7.9004069906631561E-3</v>
      </c>
      <c r="S9" s="10">
        <f t="shared" si="7"/>
        <v>8.1888246628131021E-3</v>
      </c>
      <c r="T9" s="10">
        <f t="shared" si="8"/>
        <v>7.8349856092101051E-3</v>
      </c>
      <c r="U9" s="6" t="s">
        <v>38</v>
      </c>
      <c r="V9" s="6" t="s">
        <v>38</v>
      </c>
      <c r="W9" s="6" t="s">
        <v>38</v>
      </c>
      <c r="X9" s="11"/>
    </row>
    <row r="10" spans="2:24">
      <c r="B10" s="9" t="s">
        <v>60</v>
      </c>
      <c r="C10" s="10">
        <v>13</v>
      </c>
      <c r="D10" s="10">
        <v>70</v>
      </c>
      <c r="E10" s="10">
        <v>32</v>
      </c>
      <c r="F10" s="10">
        <v>80</v>
      </c>
      <c r="G10" s="10">
        <v>76</v>
      </c>
      <c r="H10" s="10">
        <v>53</v>
      </c>
      <c r="I10" s="10">
        <v>39</v>
      </c>
      <c r="J10" s="10">
        <v>55</v>
      </c>
      <c r="L10" s="9" t="s">
        <v>106</v>
      </c>
      <c r="M10" s="10">
        <f t="shared" si="1"/>
        <v>2.0694046482012097E-3</v>
      </c>
      <c r="N10" s="10">
        <f t="shared" si="2"/>
        <v>9.4889521485698788E-3</v>
      </c>
      <c r="O10" s="10">
        <f t="shared" si="3"/>
        <v>6.6694456023343061E-3</v>
      </c>
      <c r="P10" s="10">
        <f t="shared" si="4"/>
        <v>1.2211876049458097E-2</v>
      </c>
      <c r="Q10" s="10">
        <f t="shared" si="5"/>
        <v>1.0422380691168404E-2</v>
      </c>
      <c r="R10" s="10">
        <f t="shared" si="6"/>
        <v>6.3442662197749581E-3</v>
      </c>
      <c r="S10" s="10">
        <f t="shared" si="7"/>
        <v>6.262042389210019E-3</v>
      </c>
      <c r="T10" s="10">
        <f t="shared" si="8"/>
        <v>8.7943716021746075E-3</v>
      </c>
      <c r="U10" s="6" t="s">
        <v>38</v>
      </c>
      <c r="V10" s="6" t="s">
        <v>38</v>
      </c>
      <c r="W10" s="6" t="s">
        <v>38</v>
      </c>
      <c r="X10" s="11"/>
    </row>
    <row r="11" spans="2:24">
      <c r="B11" s="9" t="s">
        <v>61</v>
      </c>
      <c r="C11" s="10">
        <v>34</v>
      </c>
      <c r="D11" s="10">
        <v>97</v>
      </c>
      <c r="E11" s="10">
        <v>2</v>
      </c>
      <c r="F11" s="10">
        <v>12</v>
      </c>
      <c r="G11" s="10">
        <v>17</v>
      </c>
      <c r="H11" s="10">
        <v>110</v>
      </c>
      <c r="I11" s="10">
        <v>67</v>
      </c>
      <c r="J11" s="10">
        <v>47</v>
      </c>
      <c r="L11" s="9" t="s">
        <v>107</v>
      </c>
      <c r="M11" s="10">
        <f t="shared" si="1"/>
        <v>5.4122890799108564E-3</v>
      </c>
      <c r="N11" s="10">
        <f t="shared" si="2"/>
        <v>1.3148976548732547E-2</v>
      </c>
      <c r="O11" s="10">
        <f t="shared" si="3"/>
        <v>4.1684035014589413E-4</v>
      </c>
      <c r="P11" s="10">
        <f t="shared" si="4"/>
        <v>1.8317814074187146E-3</v>
      </c>
      <c r="Q11" s="10">
        <f t="shared" si="5"/>
        <v>2.331321996708722E-3</v>
      </c>
      <c r="R11" s="10">
        <f t="shared" si="6"/>
        <v>1.3167344984438592E-2</v>
      </c>
      <c r="S11" s="10">
        <f t="shared" si="7"/>
        <v>1.0757867694283879E-2</v>
      </c>
      <c r="T11" s="10">
        <f t="shared" si="8"/>
        <v>7.5151902782219383E-3</v>
      </c>
      <c r="U11" s="11">
        <v>3.7028400000000003E-2</v>
      </c>
      <c r="V11" s="6" t="s">
        <v>38</v>
      </c>
      <c r="W11" s="6" t="s">
        <v>38</v>
      </c>
      <c r="X11" s="11" t="s">
        <v>41</v>
      </c>
    </row>
    <row r="12" spans="2:24">
      <c r="B12" s="9" t="s">
        <v>62</v>
      </c>
      <c r="C12" s="10">
        <v>18</v>
      </c>
      <c r="D12" s="10">
        <v>75</v>
      </c>
      <c r="E12" s="10">
        <v>17</v>
      </c>
      <c r="F12" s="10">
        <v>25</v>
      </c>
      <c r="G12" s="10">
        <v>17</v>
      </c>
      <c r="H12" s="10">
        <v>97</v>
      </c>
      <c r="I12" s="10">
        <v>51</v>
      </c>
      <c r="J12" s="10">
        <v>43</v>
      </c>
      <c r="L12" s="9" t="s">
        <v>108</v>
      </c>
      <c r="M12" s="10">
        <f t="shared" si="1"/>
        <v>2.8653295128939827E-3</v>
      </c>
      <c r="N12" s="10">
        <f t="shared" si="2"/>
        <v>1.0166734444896299E-2</v>
      </c>
      <c r="O12" s="10">
        <f t="shared" si="3"/>
        <v>3.5431429762401E-3</v>
      </c>
      <c r="P12" s="10">
        <f t="shared" si="4"/>
        <v>3.8162112654556556E-3</v>
      </c>
      <c r="Q12" s="10">
        <f t="shared" si="5"/>
        <v>2.331321996708722E-3</v>
      </c>
      <c r="R12" s="10">
        <f t="shared" si="6"/>
        <v>1.1611204213550394E-2</v>
      </c>
      <c r="S12" s="10">
        <f t="shared" si="7"/>
        <v>8.1888246628131021E-3</v>
      </c>
      <c r="T12" s="10">
        <f t="shared" si="8"/>
        <v>6.8755996162456028E-3</v>
      </c>
      <c r="U12" s="6" t="s">
        <v>38</v>
      </c>
      <c r="V12" s="6" t="s">
        <v>38</v>
      </c>
      <c r="W12" s="6" t="s">
        <v>38</v>
      </c>
      <c r="X12" s="11"/>
    </row>
    <row r="13" spans="2:24">
      <c r="B13" s="9" t="s">
        <v>63</v>
      </c>
      <c r="C13" s="10">
        <v>25</v>
      </c>
      <c r="D13" s="10">
        <v>65</v>
      </c>
      <c r="E13" s="10">
        <v>30</v>
      </c>
      <c r="F13" s="10">
        <v>52</v>
      </c>
      <c r="G13" s="10">
        <v>43</v>
      </c>
      <c r="H13" s="10">
        <v>33</v>
      </c>
      <c r="I13" s="10">
        <v>40</v>
      </c>
      <c r="J13" s="10">
        <v>54</v>
      </c>
      <c r="L13" s="9" t="s">
        <v>109</v>
      </c>
      <c r="M13" s="10">
        <f t="shared" si="1"/>
        <v>3.9796243234638653E-3</v>
      </c>
      <c r="N13" s="10">
        <f t="shared" si="2"/>
        <v>8.8111698522434587E-3</v>
      </c>
      <c r="O13" s="10">
        <f t="shared" si="3"/>
        <v>6.2526052521884121E-3</v>
      </c>
      <c r="P13" s="10">
        <f t="shared" si="4"/>
        <v>7.9377194321477631E-3</v>
      </c>
      <c r="Q13" s="10">
        <f t="shared" si="5"/>
        <v>5.8968732857926495E-3</v>
      </c>
      <c r="R13" s="10">
        <f t="shared" si="6"/>
        <v>3.9502034953315781E-3</v>
      </c>
      <c r="S13" s="10">
        <f t="shared" si="7"/>
        <v>6.4226075786769426E-3</v>
      </c>
      <c r="T13" s="10">
        <f t="shared" si="8"/>
        <v>8.634473936680525E-3</v>
      </c>
      <c r="U13" s="6" t="s">
        <v>38</v>
      </c>
      <c r="V13" s="6" t="s">
        <v>38</v>
      </c>
      <c r="W13" s="6" t="s">
        <v>38</v>
      </c>
      <c r="X13" s="11"/>
    </row>
    <row r="14" spans="2:24">
      <c r="B14" s="6" t="s">
        <v>39</v>
      </c>
      <c r="C14" s="7">
        <v>6282</v>
      </c>
      <c r="D14" s="7">
        <v>7377</v>
      </c>
      <c r="E14" s="7">
        <v>4798</v>
      </c>
      <c r="F14" s="7">
        <v>6551</v>
      </c>
      <c r="G14" s="7">
        <v>7292</v>
      </c>
      <c r="H14" s="7">
        <v>8354</v>
      </c>
      <c r="I14" s="7">
        <v>6228</v>
      </c>
      <c r="J14" s="7">
        <v>6254</v>
      </c>
    </row>
  </sheetData>
  <mergeCells count="2">
    <mergeCell ref="B2:J2"/>
    <mergeCell ref="L2:X2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5FEE-901C-FC48-ABF9-7C98EC02366F}">
  <dimension ref="B2:X19"/>
  <sheetViews>
    <sheetView workbookViewId="0">
      <selection activeCell="B1" sqref="B1:J1048576"/>
    </sheetView>
  </sheetViews>
  <sheetFormatPr defaultColWidth="10.625" defaultRowHeight="15.75"/>
  <cols>
    <col min="1" max="1" width="10.625" style="2"/>
    <col min="2" max="2" width="10.625" style="13"/>
    <col min="3" max="16384" width="10.625" style="2"/>
  </cols>
  <sheetData>
    <row r="2" spans="2:24">
      <c r="B2" s="37" t="s">
        <v>188</v>
      </c>
      <c r="C2" s="38"/>
      <c r="D2" s="38"/>
      <c r="E2" s="38"/>
      <c r="F2" s="38"/>
      <c r="G2" s="38"/>
      <c r="H2" s="38"/>
      <c r="I2" s="38"/>
      <c r="J2" s="39"/>
      <c r="L2" s="36" t="s">
        <v>189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24">
      <c r="B3" s="31"/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L3" s="4"/>
      <c r="M3" s="5" t="s">
        <v>0</v>
      </c>
      <c r="N3" s="5" t="s">
        <v>1</v>
      </c>
      <c r="O3" s="5" t="s">
        <v>2</v>
      </c>
      <c r="P3" s="5" t="s">
        <v>3</v>
      </c>
      <c r="Q3" s="5" t="s">
        <v>4</v>
      </c>
      <c r="R3" s="5" t="s">
        <v>5</v>
      </c>
      <c r="S3" s="5" t="s">
        <v>6</v>
      </c>
      <c r="T3" s="5" t="s">
        <v>7</v>
      </c>
      <c r="U3" s="12" t="s">
        <v>35</v>
      </c>
      <c r="V3" s="12" t="s">
        <v>36</v>
      </c>
      <c r="W3" s="12" t="s">
        <v>37</v>
      </c>
      <c r="X3" s="12" t="s">
        <v>53</v>
      </c>
    </row>
    <row r="4" spans="2:24">
      <c r="B4" s="5" t="s">
        <v>74</v>
      </c>
      <c r="C4" s="7">
        <v>45</v>
      </c>
      <c r="D4" s="7">
        <v>41</v>
      </c>
      <c r="E4" s="7">
        <v>51</v>
      </c>
      <c r="F4" s="7">
        <v>80</v>
      </c>
      <c r="G4" s="7">
        <v>89</v>
      </c>
      <c r="H4" s="7">
        <v>84</v>
      </c>
      <c r="I4" s="7">
        <v>40</v>
      </c>
      <c r="J4" s="7">
        <v>49</v>
      </c>
      <c r="L4" s="5" t="s">
        <v>120</v>
      </c>
      <c r="M4" s="7">
        <f t="shared" ref="M4:M18" si="0">C4/C$19</f>
        <v>7.1633237822349575E-3</v>
      </c>
      <c r="N4" s="7">
        <f t="shared" ref="N4:N18" si="1">D4/D$19</f>
        <v>5.5578148298766434E-3</v>
      </c>
      <c r="O4" s="7">
        <f t="shared" ref="O4:T4" si="2">E4/E$19</f>
        <v>1.06294289287203E-2</v>
      </c>
      <c r="P4" s="7">
        <f t="shared" si="2"/>
        <v>1.2211876049458097E-2</v>
      </c>
      <c r="Q4" s="7">
        <f t="shared" si="2"/>
        <v>1.2205156335710367E-2</v>
      </c>
      <c r="R4" s="7">
        <f t="shared" si="2"/>
        <v>1.0055063442662198E-2</v>
      </c>
      <c r="S4" s="7">
        <f t="shared" si="2"/>
        <v>6.4226075786769426E-3</v>
      </c>
      <c r="T4" s="7">
        <f t="shared" si="2"/>
        <v>7.8349856092101051E-3</v>
      </c>
      <c r="U4" s="6">
        <v>5.5734499999999999E-2</v>
      </c>
      <c r="V4" s="6">
        <v>1.9386199999999999E-2</v>
      </c>
      <c r="W4" s="6" t="s">
        <v>38</v>
      </c>
      <c r="X4" s="6" t="s">
        <v>40</v>
      </c>
    </row>
    <row r="5" spans="2:24">
      <c r="B5" s="5" t="s">
        <v>75</v>
      </c>
      <c r="C5" s="7">
        <v>69</v>
      </c>
      <c r="D5" s="7">
        <v>60</v>
      </c>
      <c r="E5" s="7">
        <v>27</v>
      </c>
      <c r="F5" s="7">
        <v>61</v>
      </c>
      <c r="G5" s="7">
        <v>61</v>
      </c>
      <c r="H5" s="7">
        <v>79</v>
      </c>
      <c r="I5" s="7">
        <v>49</v>
      </c>
      <c r="J5" s="7">
        <v>53</v>
      </c>
      <c r="L5" s="5" t="s">
        <v>121</v>
      </c>
      <c r="M5" s="7">
        <f t="shared" si="0"/>
        <v>1.0983763132760267E-2</v>
      </c>
      <c r="N5" s="7">
        <f t="shared" si="1"/>
        <v>8.1333875559170387E-3</v>
      </c>
      <c r="O5" s="7">
        <f t="shared" ref="O5:O18" si="3">E5/E$19</f>
        <v>5.6273447269695707E-3</v>
      </c>
      <c r="P5" s="7">
        <f t="shared" ref="P5:P18" si="4">F5/F$19</f>
        <v>9.3115554877117989E-3</v>
      </c>
      <c r="Q5" s="7">
        <f t="shared" ref="Q5:Q18" si="5">G5/G$19</f>
        <v>8.3653318705430614E-3</v>
      </c>
      <c r="R5" s="7">
        <f t="shared" ref="R5:R18" si="6">H5/H$19</f>
        <v>9.4565477615513524E-3</v>
      </c>
      <c r="S5" s="7">
        <f t="shared" ref="S5:S18" si="7">I5/I$19</f>
        <v>7.8676942838792549E-3</v>
      </c>
      <c r="T5" s="7">
        <f t="shared" ref="T5:T18" si="8">J5/J$19</f>
        <v>8.4745762711864406E-3</v>
      </c>
      <c r="U5" s="6" t="s">
        <v>38</v>
      </c>
      <c r="V5" s="6" t="s">
        <v>38</v>
      </c>
      <c r="W5" s="6" t="s">
        <v>38</v>
      </c>
      <c r="X5" s="6"/>
    </row>
    <row r="6" spans="2:24">
      <c r="B6" s="5" t="s">
        <v>76</v>
      </c>
      <c r="C6" s="7">
        <v>43</v>
      </c>
      <c r="D6" s="7">
        <v>59</v>
      </c>
      <c r="E6" s="7">
        <v>22</v>
      </c>
      <c r="F6" s="7">
        <v>47</v>
      </c>
      <c r="G6" s="7">
        <v>55</v>
      </c>
      <c r="H6" s="7">
        <v>90</v>
      </c>
      <c r="I6" s="7">
        <v>52</v>
      </c>
      <c r="J6" s="7">
        <v>56</v>
      </c>
      <c r="L6" s="5" t="s">
        <v>122</v>
      </c>
      <c r="M6" s="7">
        <f t="shared" si="0"/>
        <v>6.8449538363578475E-3</v>
      </c>
      <c r="N6" s="7">
        <f t="shared" si="1"/>
        <v>7.9978310966517547E-3</v>
      </c>
      <c r="O6" s="7">
        <f t="shared" si="3"/>
        <v>4.5852438516048354E-3</v>
      </c>
      <c r="P6" s="7">
        <f t="shared" si="4"/>
        <v>7.1744771790566327E-3</v>
      </c>
      <c r="Q6" s="7">
        <f t="shared" si="5"/>
        <v>7.5425123422929235E-3</v>
      </c>
      <c r="R6" s="7">
        <f t="shared" si="6"/>
        <v>1.0773282259995211E-2</v>
      </c>
      <c r="S6" s="7">
        <f t="shared" si="7"/>
        <v>8.3493898522800265E-3</v>
      </c>
      <c r="T6" s="7">
        <f t="shared" si="8"/>
        <v>8.9542692676686918E-3</v>
      </c>
      <c r="U6" s="6" t="s">
        <v>38</v>
      </c>
      <c r="V6" s="6" t="s">
        <v>38</v>
      </c>
      <c r="W6" s="6" t="s">
        <v>38</v>
      </c>
      <c r="X6" s="6"/>
    </row>
    <row r="7" spans="2:24">
      <c r="B7" s="5" t="s">
        <v>77</v>
      </c>
      <c r="C7" s="7">
        <v>49</v>
      </c>
      <c r="D7" s="7">
        <v>43</v>
      </c>
      <c r="E7" s="7">
        <v>33</v>
      </c>
      <c r="F7" s="7">
        <v>30</v>
      </c>
      <c r="G7" s="7">
        <v>36</v>
      </c>
      <c r="H7" s="7">
        <v>45</v>
      </c>
      <c r="I7" s="7">
        <v>61</v>
      </c>
      <c r="J7" s="7">
        <v>42</v>
      </c>
      <c r="L7" s="5" t="s">
        <v>123</v>
      </c>
      <c r="M7" s="7">
        <f t="shared" si="0"/>
        <v>7.8000636739891755E-3</v>
      </c>
      <c r="N7" s="7">
        <f t="shared" si="1"/>
        <v>5.8289277484072114E-3</v>
      </c>
      <c r="O7" s="7">
        <f t="shared" si="3"/>
        <v>6.8778657774072527E-3</v>
      </c>
      <c r="P7" s="7">
        <f t="shared" si="4"/>
        <v>4.5794535185467869E-3</v>
      </c>
      <c r="Q7" s="7">
        <f t="shared" si="5"/>
        <v>4.936917169500823E-3</v>
      </c>
      <c r="R7" s="7">
        <f t="shared" si="6"/>
        <v>5.3866411299976057E-3</v>
      </c>
      <c r="S7" s="7">
        <f t="shared" si="7"/>
        <v>9.7944765574823379E-3</v>
      </c>
      <c r="T7" s="7">
        <f t="shared" si="8"/>
        <v>6.7157019507515193E-3</v>
      </c>
      <c r="U7" s="6" t="s">
        <v>38</v>
      </c>
      <c r="V7" s="6" t="s">
        <v>38</v>
      </c>
      <c r="W7" s="6" t="s">
        <v>38</v>
      </c>
      <c r="X7" s="6"/>
    </row>
    <row r="8" spans="2:24">
      <c r="B8" s="5" t="s">
        <v>78</v>
      </c>
      <c r="C8" s="7">
        <v>29</v>
      </c>
      <c r="D8" s="7">
        <v>79</v>
      </c>
      <c r="E8" s="7">
        <v>31</v>
      </c>
      <c r="F8" s="7">
        <v>18</v>
      </c>
      <c r="G8" s="7">
        <v>20</v>
      </c>
      <c r="H8" s="7">
        <v>48</v>
      </c>
      <c r="I8" s="7">
        <v>50</v>
      </c>
      <c r="J8" s="7">
        <v>40</v>
      </c>
      <c r="L8" s="5" t="s">
        <v>124</v>
      </c>
      <c r="M8" s="7">
        <f t="shared" si="0"/>
        <v>4.6163642152180833E-3</v>
      </c>
      <c r="N8" s="7">
        <f t="shared" si="1"/>
        <v>1.0708960281957435E-2</v>
      </c>
      <c r="O8" s="7">
        <f t="shared" si="3"/>
        <v>6.4610254272613587E-3</v>
      </c>
      <c r="P8" s="7">
        <f t="shared" si="4"/>
        <v>2.7476721111280721E-3</v>
      </c>
      <c r="Q8" s="7">
        <f t="shared" si="5"/>
        <v>2.7427317608337905E-3</v>
      </c>
      <c r="R8" s="7">
        <f t="shared" si="6"/>
        <v>5.7457505386641133E-3</v>
      </c>
      <c r="S8" s="7">
        <f t="shared" si="7"/>
        <v>8.0282594733461794E-3</v>
      </c>
      <c r="T8" s="7">
        <f t="shared" si="8"/>
        <v>6.3959066197633516E-3</v>
      </c>
      <c r="U8" s="6" t="s">
        <v>38</v>
      </c>
      <c r="V8" s="6" t="s">
        <v>38</v>
      </c>
      <c r="W8" s="6" t="s">
        <v>38</v>
      </c>
      <c r="X8" s="6"/>
    </row>
    <row r="9" spans="2:24">
      <c r="B9" s="5" t="s">
        <v>79</v>
      </c>
      <c r="C9" s="7">
        <v>47</v>
      </c>
      <c r="D9" s="7">
        <v>41</v>
      </c>
      <c r="E9" s="7">
        <v>39</v>
      </c>
      <c r="F9" s="7">
        <v>37</v>
      </c>
      <c r="G9" s="7">
        <v>24</v>
      </c>
      <c r="H9" s="7">
        <v>35</v>
      </c>
      <c r="I9" s="7">
        <v>57</v>
      </c>
      <c r="J9" s="7">
        <v>21</v>
      </c>
      <c r="L9" s="5" t="s">
        <v>125</v>
      </c>
      <c r="M9" s="7">
        <f t="shared" si="0"/>
        <v>7.4816937281120665E-3</v>
      </c>
      <c r="N9" s="7">
        <f t="shared" si="1"/>
        <v>5.5578148298766434E-3</v>
      </c>
      <c r="O9" s="7">
        <f t="shared" si="3"/>
        <v>8.1283868278449346E-3</v>
      </c>
      <c r="P9" s="7">
        <f t="shared" si="4"/>
        <v>5.6479926728743701E-3</v>
      </c>
      <c r="Q9" s="7">
        <f t="shared" si="5"/>
        <v>3.2912781130005485E-3</v>
      </c>
      <c r="R9" s="7">
        <f t="shared" si="6"/>
        <v>4.1896097677759161E-3</v>
      </c>
      <c r="S9" s="7">
        <f t="shared" si="7"/>
        <v>9.1522157996146436E-3</v>
      </c>
      <c r="T9" s="7">
        <f t="shared" si="8"/>
        <v>3.3578509753757597E-3</v>
      </c>
      <c r="U9" s="6" t="s">
        <v>38</v>
      </c>
      <c r="V9" s="6" t="s">
        <v>38</v>
      </c>
      <c r="W9" s="6" t="s">
        <v>38</v>
      </c>
      <c r="X9" s="6"/>
    </row>
    <row r="10" spans="2:24">
      <c r="B10" s="5" t="s">
        <v>80</v>
      </c>
      <c r="C10" s="7">
        <v>24</v>
      </c>
      <c r="D10" s="7">
        <v>29</v>
      </c>
      <c r="E10" s="7">
        <v>21</v>
      </c>
      <c r="F10" s="7">
        <v>27</v>
      </c>
      <c r="G10" s="7">
        <v>43</v>
      </c>
      <c r="H10" s="7">
        <v>39</v>
      </c>
      <c r="I10" s="7">
        <v>33</v>
      </c>
      <c r="J10" s="7">
        <v>28</v>
      </c>
      <c r="L10" s="5" t="s">
        <v>126</v>
      </c>
      <c r="M10" s="7">
        <f t="shared" si="0"/>
        <v>3.8204393505253103E-3</v>
      </c>
      <c r="N10" s="7">
        <f t="shared" si="1"/>
        <v>3.9311373186932353E-3</v>
      </c>
      <c r="O10" s="7">
        <f t="shared" si="3"/>
        <v>4.376823676531888E-3</v>
      </c>
      <c r="P10" s="7">
        <f t="shared" si="4"/>
        <v>4.1215081666921083E-3</v>
      </c>
      <c r="Q10" s="7">
        <f t="shared" si="5"/>
        <v>5.8968732857926495E-3</v>
      </c>
      <c r="R10" s="7">
        <f t="shared" si="6"/>
        <v>4.6684223126645915E-3</v>
      </c>
      <c r="S10" s="7">
        <f t="shared" si="7"/>
        <v>5.2986512524084775E-3</v>
      </c>
      <c r="T10" s="7">
        <f t="shared" si="8"/>
        <v>4.4771346338343459E-3</v>
      </c>
      <c r="U10" s="6" t="s">
        <v>38</v>
      </c>
      <c r="V10" s="6" t="s">
        <v>38</v>
      </c>
      <c r="W10" s="6" t="s">
        <v>38</v>
      </c>
      <c r="X10" s="6"/>
    </row>
    <row r="11" spans="2:24">
      <c r="B11" s="5" t="s">
        <v>81</v>
      </c>
      <c r="C11" s="7">
        <v>28</v>
      </c>
      <c r="D11" s="7">
        <v>20</v>
      </c>
      <c r="E11" s="7">
        <v>20</v>
      </c>
      <c r="F11" s="7">
        <v>20</v>
      </c>
      <c r="G11" s="7">
        <v>38</v>
      </c>
      <c r="H11" s="7">
        <v>27</v>
      </c>
      <c r="I11" s="7">
        <v>12</v>
      </c>
      <c r="J11" s="7">
        <v>11</v>
      </c>
      <c r="L11" s="5" t="s">
        <v>127</v>
      </c>
      <c r="M11" s="7">
        <f t="shared" si="0"/>
        <v>4.4571792422795284E-3</v>
      </c>
      <c r="N11" s="7">
        <f t="shared" si="1"/>
        <v>2.7111291853056797E-3</v>
      </c>
      <c r="O11" s="7">
        <f t="shared" si="3"/>
        <v>4.1684035014589414E-3</v>
      </c>
      <c r="P11" s="7">
        <f t="shared" si="4"/>
        <v>3.0529690123645243E-3</v>
      </c>
      <c r="Q11" s="7">
        <f t="shared" si="5"/>
        <v>5.211190345584202E-3</v>
      </c>
      <c r="R11" s="7">
        <f t="shared" si="6"/>
        <v>3.2319846779985634E-3</v>
      </c>
      <c r="S11" s="7">
        <f t="shared" si="7"/>
        <v>1.9267822736030828E-3</v>
      </c>
      <c r="T11" s="7">
        <f t="shared" si="8"/>
        <v>1.7588743204349215E-3</v>
      </c>
      <c r="U11" s="6" t="s">
        <v>38</v>
      </c>
      <c r="V11" s="6" t="s">
        <v>38</v>
      </c>
      <c r="W11" s="6" t="s">
        <v>38</v>
      </c>
      <c r="X11" s="6"/>
    </row>
    <row r="12" spans="2:24">
      <c r="B12" s="5" t="s">
        <v>82</v>
      </c>
      <c r="C12" s="7">
        <v>16</v>
      </c>
      <c r="D12" s="7">
        <v>17</v>
      </c>
      <c r="E12" s="7">
        <v>17</v>
      </c>
      <c r="F12" s="7">
        <v>26</v>
      </c>
      <c r="G12" s="7">
        <v>22</v>
      </c>
      <c r="H12" s="7">
        <v>27</v>
      </c>
      <c r="I12" s="7">
        <v>20</v>
      </c>
      <c r="J12" s="7">
        <v>27</v>
      </c>
      <c r="L12" s="5" t="s">
        <v>128</v>
      </c>
      <c r="M12" s="7">
        <f t="shared" si="0"/>
        <v>2.5469595670168737E-3</v>
      </c>
      <c r="N12" s="7">
        <f t="shared" si="1"/>
        <v>2.3044598075098277E-3</v>
      </c>
      <c r="O12" s="7">
        <f t="shared" si="3"/>
        <v>3.5431429762401E-3</v>
      </c>
      <c r="P12" s="7">
        <f t="shared" si="4"/>
        <v>3.9688597160738815E-3</v>
      </c>
      <c r="Q12" s="7">
        <f t="shared" si="5"/>
        <v>3.0170049369171695E-3</v>
      </c>
      <c r="R12" s="7">
        <f t="shared" si="6"/>
        <v>3.2319846779985634E-3</v>
      </c>
      <c r="S12" s="7">
        <f t="shared" si="7"/>
        <v>3.2113037893384713E-3</v>
      </c>
      <c r="T12" s="7">
        <f t="shared" si="8"/>
        <v>4.3172369683402625E-3</v>
      </c>
      <c r="U12" s="6" t="s">
        <v>38</v>
      </c>
      <c r="V12" s="6" t="s">
        <v>38</v>
      </c>
      <c r="W12" s="6" t="s">
        <v>38</v>
      </c>
      <c r="X12" s="6"/>
    </row>
    <row r="13" spans="2:24">
      <c r="B13" s="5" t="s">
        <v>83</v>
      </c>
      <c r="C13" s="7">
        <v>8</v>
      </c>
      <c r="D13" s="7">
        <v>16</v>
      </c>
      <c r="E13" s="7">
        <v>12</v>
      </c>
      <c r="F13" s="7">
        <v>8</v>
      </c>
      <c r="G13" s="7">
        <v>10</v>
      </c>
      <c r="H13" s="7">
        <v>13</v>
      </c>
      <c r="I13" s="7">
        <v>15</v>
      </c>
      <c r="J13" s="7">
        <v>20</v>
      </c>
      <c r="L13" s="5" t="s">
        <v>129</v>
      </c>
      <c r="M13" s="7">
        <f t="shared" si="0"/>
        <v>1.2734797835084368E-3</v>
      </c>
      <c r="N13" s="7">
        <f t="shared" si="1"/>
        <v>2.1689033482445437E-3</v>
      </c>
      <c r="O13" s="7">
        <f t="shared" si="3"/>
        <v>2.5010421008753647E-3</v>
      </c>
      <c r="P13" s="7">
        <f t="shared" si="4"/>
        <v>1.2211876049458099E-3</v>
      </c>
      <c r="Q13" s="7">
        <f t="shared" si="5"/>
        <v>1.3713658804168952E-3</v>
      </c>
      <c r="R13" s="7">
        <f t="shared" si="6"/>
        <v>1.5561407708881974E-3</v>
      </c>
      <c r="S13" s="7">
        <f t="shared" si="7"/>
        <v>2.4084778420038534E-3</v>
      </c>
      <c r="T13" s="7">
        <f t="shared" si="8"/>
        <v>3.1979533098816758E-3</v>
      </c>
      <c r="U13" s="6" t="s">
        <v>38</v>
      </c>
      <c r="V13" s="6" t="s">
        <v>38</v>
      </c>
      <c r="W13" s="6" t="s">
        <v>38</v>
      </c>
      <c r="X13" s="6"/>
    </row>
    <row r="14" spans="2:24">
      <c r="B14" s="5" t="s">
        <v>84</v>
      </c>
      <c r="C14" s="7">
        <v>17</v>
      </c>
      <c r="D14" s="7">
        <v>4</v>
      </c>
      <c r="E14" s="7">
        <v>15</v>
      </c>
      <c r="F14" s="7">
        <v>22</v>
      </c>
      <c r="G14" s="7">
        <v>24</v>
      </c>
      <c r="H14" s="7">
        <v>6</v>
      </c>
      <c r="I14" s="7">
        <v>8</v>
      </c>
      <c r="J14" s="7">
        <v>2</v>
      </c>
      <c r="L14" s="5" t="s">
        <v>130</v>
      </c>
      <c r="M14" s="7">
        <f t="shared" si="0"/>
        <v>2.7061445399554282E-3</v>
      </c>
      <c r="N14" s="7">
        <f t="shared" si="1"/>
        <v>5.4222583706113592E-4</v>
      </c>
      <c r="O14" s="7">
        <f t="shared" si="3"/>
        <v>3.1263026260942061E-3</v>
      </c>
      <c r="P14" s="7">
        <f t="shared" si="4"/>
        <v>3.358265913600977E-3</v>
      </c>
      <c r="Q14" s="7">
        <f t="shared" si="5"/>
        <v>3.2912781130005485E-3</v>
      </c>
      <c r="R14" s="7">
        <f t="shared" si="6"/>
        <v>7.1821881733301416E-4</v>
      </c>
      <c r="S14" s="7">
        <f t="shared" si="7"/>
        <v>1.2845215157353885E-3</v>
      </c>
      <c r="T14" s="7">
        <f t="shared" si="8"/>
        <v>3.1979533098816759E-4</v>
      </c>
      <c r="U14" s="6">
        <v>2.2521800000000002E-2</v>
      </c>
      <c r="V14" s="6" t="s">
        <v>38</v>
      </c>
      <c r="W14" s="6" t="s">
        <v>38</v>
      </c>
      <c r="X14" s="6" t="s">
        <v>40</v>
      </c>
    </row>
    <row r="15" spans="2:24">
      <c r="B15" s="5" t="s">
        <v>85</v>
      </c>
      <c r="C15" s="7">
        <v>7</v>
      </c>
      <c r="D15" s="7">
        <v>18</v>
      </c>
      <c r="E15" s="7">
        <v>6</v>
      </c>
      <c r="F15" s="7">
        <v>6</v>
      </c>
      <c r="G15" s="7">
        <v>3</v>
      </c>
      <c r="H15" s="7">
        <v>6</v>
      </c>
      <c r="I15" s="7">
        <v>9</v>
      </c>
      <c r="J15" s="7">
        <v>6</v>
      </c>
      <c r="L15" s="5" t="s">
        <v>131</v>
      </c>
      <c r="M15" s="7">
        <f t="shared" si="0"/>
        <v>1.1142948105698821E-3</v>
      </c>
      <c r="N15" s="7">
        <f t="shared" si="1"/>
        <v>2.4400162667751117E-3</v>
      </c>
      <c r="O15" s="7">
        <f t="shared" si="3"/>
        <v>1.2505210504376823E-3</v>
      </c>
      <c r="P15" s="7">
        <f t="shared" si="4"/>
        <v>9.1589070370935732E-4</v>
      </c>
      <c r="Q15" s="7">
        <f t="shared" si="5"/>
        <v>4.1140976412506856E-4</v>
      </c>
      <c r="R15" s="7">
        <f t="shared" si="6"/>
        <v>7.1821881733301416E-4</v>
      </c>
      <c r="S15" s="7">
        <f t="shared" si="7"/>
        <v>1.4450867052023121E-3</v>
      </c>
      <c r="T15" s="7">
        <f t="shared" si="8"/>
        <v>9.5938599296450271E-4</v>
      </c>
      <c r="U15" s="6" t="s">
        <v>38</v>
      </c>
      <c r="V15" s="6" t="s">
        <v>38</v>
      </c>
      <c r="W15" s="6" t="s">
        <v>38</v>
      </c>
      <c r="X15" s="6"/>
    </row>
    <row r="16" spans="2:24">
      <c r="B16" s="5" t="s">
        <v>86</v>
      </c>
      <c r="C16" s="7">
        <v>9</v>
      </c>
      <c r="D16" s="7">
        <v>6</v>
      </c>
      <c r="E16" s="7">
        <v>6</v>
      </c>
      <c r="F16" s="7">
        <v>4</v>
      </c>
      <c r="G16" s="7">
        <v>3</v>
      </c>
      <c r="H16" s="7">
        <v>7</v>
      </c>
      <c r="I16" s="7">
        <v>9</v>
      </c>
      <c r="J16" s="7">
        <v>7</v>
      </c>
      <c r="L16" s="5" t="s">
        <v>132</v>
      </c>
      <c r="M16" s="7">
        <f t="shared" si="0"/>
        <v>1.4326647564469914E-3</v>
      </c>
      <c r="N16" s="7">
        <f t="shared" si="1"/>
        <v>8.1333875559170394E-4</v>
      </c>
      <c r="O16" s="7">
        <f t="shared" si="3"/>
        <v>1.2505210504376823E-3</v>
      </c>
      <c r="P16" s="7">
        <f t="shared" si="4"/>
        <v>6.1059380247290495E-4</v>
      </c>
      <c r="Q16" s="7">
        <f t="shared" si="5"/>
        <v>4.1140976412506856E-4</v>
      </c>
      <c r="R16" s="7">
        <f t="shared" si="6"/>
        <v>8.379219535551831E-4</v>
      </c>
      <c r="S16" s="7">
        <f t="shared" si="7"/>
        <v>1.4450867052023121E-3</v>
      </c>
      <c r="T16" s="7">
        <f t="shared" si="8"/>
        <v>1.1192836584585865E-3</v>
      </c>
      <c r="U16" s="6" t="s">
        <v>38</v>
      </c>
      <c r="V16" s="6" t="s">
        <v>38</v>
      </c>
      <c r="W16" s="6" t="s">
        <v>38</v>
      </c>
      <c r="X16" s="6"/>
    </row>
    <row r="17" spans="2:24">
      <c r="B17" s="5" t="s">
        <v>87</v>
      </c>
      <c r="C17" s="7">
        <v>4</v>
      </c>
      <c r="D17" s="7">
        <v>2</v>
      </c>
      <c r="E17" s="7">
        <v>3</v>
      </c>
      <c r="F17" s="7">
        <v>7</v>
      </c>
      <c r="G17" s="7">
        <v>2</v>
      </c>
      <c r="H17" s="7">
        <v>8</v>
      </c>
      <c r="I17" s="7">
        <v>3</v>
      </c>
      <c r="J17" s="7">
        <v>3</v>
      </c>
      <c r="L17" s="5" t="s">
        <v>133</v>
      </c>
      <c r="M17" s="7">
        <f t="shared" si="0"/>
        <v>6.3673989175421842E-4</v>
      </c>
      <c r="N17" s="7">
        <f t="shared" si="1"/>
        <v>2.7111291853056796E-4</v>
      </c>
      <c r="O17" s="7">
        <f t="shared" si="3"/>
        <v>6.2526052521884117E-4</v>
      </c>
      <c r="P17" s="7">
        <f t="shared" si="4"/>
        <v>1.0685391543275836E-3</v>
      </c>
      <c r="Q17" s="7">
        <f t="shared" si="5"/>
        <v>2.7427317608337906E-4</v>
      </c>
      <c r="R17" s="7">
        <f t="shared" si="6"/>
        <v>9.5762508977735214E-4</v>
      </c>
      <c r="S17" s="7">
        <f t="shared" si="7"/>
        <v>4.8169556840077071E-4</v>
      </c>
      <c r="T17" s="7">
        <f t="shared" si="8"/>
        <v>4.7969299648225136E-4</v>
      </c>
      <c r="U17" s="6" t="s">
        <v>38</v>
      </c>
      <c r="V17" s="6" t="s">
        <v>38</v>
      </c>
      <c r="W17" s="6" t="s">
        <v>38</v>
      </c>
      <c r="X17" s="6"/>
    </row>
    <row r="18" spans="2:24">
      <c r="B18" s="5" t="s">
        <v>88</v>
      </c>
      <c r="C18" s="7">
        <v>3</v>
      </c>
      <c r="D18" s="7">
        <v>1</v>
      </c>
      <c r="E18" s="7">
        <v>3</v>
      </c>
      <c r="F18" s="7">
        <v>4</v>
      </c>
      <c r="G18" s="7">
        <v>2</v>
      </c>
      <c r="H18" s="7">
        <v>5</v>
      </c>
      <c r="I18" s="7">
        <v>4</v>
      </c>
      <c r="J18" s="7">
        <v>6</v>
      </c>
      <c r="L18" s="5" t="s">
        <v>134</v>
      </c>
      <c r="M18" s="7">
        <f t="shared" si="0"/>
        <v>4.7755491881566379E-4</v>
      </c>
      <c r="N18" s="7">
        <f t="shared" si="1"/>
        <v>1.3555645926528398E-4</v>
      </c>
      <c r="O18" s="7">
        <f t="shared" si="3"/>
        <v>6.2526052521884117E-4</v>
      </c>
      <c r="P18" s="7">
        <f t="shared" si="4"/>
        <v>6.1059380247290495E-4</v>
      </c>
      <c r="Q18" s="7">
        <f t="shared" si="5"/>
        <v>2.7427317608337906E-4</v>
      </c>
      <c r="R18" s="7">
        <f t="shared" si="6"/>
        <v>5.9851568111084512E-4</v>
      </c>
      <c r="S18" s="7">
        <f t="shared" si="7"/>
        <v>6.4226075786769424E-4</v>
      </c>
      <c r="T18" s="7">
        <f t="shared" si="8"/>
        <v>9.5938599296450271E-4</v>
      </c>
      <c r="U18" s="6" t="s">
        <v>38</v>
      </c>
      <c r="V18" s="6" t="s">
        <v>38</v>
      </c>
      <c r="W18" s="6" t="s">
        <v>38</v>
      </c>
      <c r="X18" s="6"/>
    </row>
    <row r="19" spans="2:24">
      <c r="B19" s="12" t="s">
        <v>39</v>
      </c>
      <c r="C19" s="7">
        <v>6282</v>
      </c>
      <c r="D19" s="7">
        <v>7377</v>
      </c>
      <c r="E19" s="7">
        <v>4798</v>
      </c>
      <c r="F19" s="7">
        <v>6551</v>
      </c>
      <c r="G19" s="7">
        <v>7292</v>
      </c>
      <c r="H19" s="7">
        <v>8354</v>
      </c>
      <c r="I19" s="7">
        <v>6228</v>
      </c>
      <c r="J19" s="7">
        <v>6254</v>
      </c>
    </row>
  </sheetData>
  <mergeCells count="2">
    <mergeCell ref="L2:X2"/>
    <mergeCell ref="B2:J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neoblast</vt:lpstr>
      <vt:lpstr>neoblast_subcluster_cellcycle</vt:lpstr>
      <vt:lpstr>neurons</vt:lpstr>
      <vt:lpstr>muscle</vt:lpstr>
      <vt:lpstr>protonephridia</vt:lpstr>
      <vt:lpstr>cathepsin+</vt:lpstr>
      <vt:lpstr>epidermis</vt:lpstr>
      <vt:lpstr>intestine</vt:lpstr>
      <vt:lpstr>secretory</vt:lpstr>
      <vt:lpstr>tissues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Dai, Xiaoting</cp:lastModifiedBy>
  <dcterms:created xsi:type="dcterms:W3CDTF">2023-01-05T17:53:16Z</dcterms:created>
  <dcterms:modified xsi:type="dcterms:W3CDTF">2023-05-24T21:25:22Z</dcterms:modified>
</cp:coreProperties>
</file>